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3" sheetId="4" r:id="rId1"/>
  </sheets>
  <calcPr calcId="152511"/>
</workbook>
</file>

<file path=xl/calcChain.xml><?xml version="1.0" encoding="utf-8"?>
<calcChain xmlns="http://schemas.openxmlformats.org/spreadsheetml/2006/main">
  <c r="B30" i="4" l="1"/>
  <c r="B47" i="4" s="1"/>
  <c r="B64" i="4" s="1"/>
  <c r="B81" i="4" s="1"/>
  <c r="B31" i="4"/>
  <c r="B48" i="4" s="1"/>
  <c r="B65" i="4" s="1"/>
  <c r="B82" i="4" s="1"/>
  <c r="B32" i="4"/>
  <c r="B49" i="4" s="1"/>
  <c r="B66" i="4" s="1"/>
  <c r="B83" i="4" s="1"/>
  <c r="B33" i="4"/>
  <c r="B50" i="4" s="1"/>
  <c r="B67" i="4" s="1"/>
  <c r="B84" i="4" s="1"/>
  <c r="B34" i="4"/>
  <c r="B51" i="4" s="1"/>
  <c r="B68" i="4" s="1"/>
  <c r="B85" i="4" s="1"/>
  <c r="B35" i="4"/>
  <c r="B52" i="4" s="1"/>
  <c r="B69" i="4" s="1"/>
  <c r="B86" i="4" s="1"/>
  <c r="B29" i="4"/>
  <c r="B46" i="4" s="1"/>
  <c r="B63" i="4" s="1"/>
  <c r="B80" i="4" s="1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G51" i="4" s="1"/>
  <c r="G68" i="4" s="1"/>
  <c r="G85" i="4" s="1"/>
  <c r="F34" i="4"/>
  <c r="F51" i="4" s="1"/>
  <c r="F68" i="4" s="1"/>
  <c r="F85" i="4" s="1"/>
  <c r="E34" i="4"/>
  <c r="E51" i="4" s="1"/>
  <c r="E68" i="4" s="1"/>
  <c r="E85" i="4" s="1"/>
  <c r="D34" i="4"/>
  <c r="D51" i="4" s="1"/>
  <c r="D68" i="4" s="1"/>
  <c r="D85" i="4" s="1"/>
  <c r="C34" i="4"/>
  <c r="C51" i="4" s="1"/>
  <c r="C68" i="4" s="1"/>
  <c r="C85" i="4" s="1"/>
  <c r="AA33" i="4"/>
  <c r="AA50" i="4" s="1"/>
  <c r="AA67" i="4" s="1"/>
  <c r="AA84" i="4" s="1"/>
  <c r="Z33" i="4"/>
  <c r="Z50" i="4" s="1"/>
  <c r="Z67" i="4" s="1"/>
  <c r="Z84" i="4" s="1"/>
  <c r="Y33" i="4"/>
  <c r="Y50" i="4" s="1"/>
  <c r="Y67" i="4" s="1"/>
  <c r="Y84" i="4" s="1"/>
  <c r="X33" i="4"/>
  <c r="X50" i="4" s="1"/>
  <c r="X67" i="4" s="1"/>
  <c r="X84" i="4" s="1"/>
  <c r="W33" i="4"/>
  <c r="W50" i="4" s="1"/>
  <c r="W67" i="4" s="1"/>
  <c r="W84" i="4" s="1"/>
  <c r="V33" i="4"/>
  <c r="V50" i="4" s="1"/>
  <c r="V67" i="4" s="1"/>
  <c r="V84" i="4" s="1"/>
  <c r="U33" i="4"/>
  <c r="U50" i="4" s="1"/>
  <c r="U67" i="4" s="1"/>
  <c r="U84" i="4" s="1"/>
  <c r="T33" i="4"/>
  <c r="T50" i="4" s="1"/>
  <c r="T67" i="4" s="1"/>
  <c r="T84" i="4" s="1"/>
  <c r="S33" i="4"/>
  <c r="S50" i="4" s="1"/>
  <c r="S67" i="4" s="1"/>
  <c r="S84" i="4" s="1"/>
  <c r="R33" i="4"/>
  <c r="R50" i="4" s="1"/>
  <c r="R67" i="4" s="1"/>
  <c r="R84" i="4" s="1"/>
  <c r="Q33" i="4"/>
  <c r="Q50" i="4" s="1"/>
  <c r="Q67" i="4" s="1"/>
  <c r="Q84" i="4" s="1"/>
  <c r="P33" i="4"/>
  <c r="P50" i="4" s="1"/>
  <c r="P67" i="4" s="1"/>
  <c r="P84" i="4" s="1"/>
  <c r="O33" i="4"/>
  <c r="O50" i="4" s="1"/>
  <c r="O67" i="4" s="1"/>
  <c r="O84" i="4" s="1"/>
  <c r="N33" i="4"/>
  <c r="N50" i="4" s="1"/>
  <c r="N67" i="4" s="1"/>
  <c r="N84" i="4" s="1"/>
  <c r="M33" i="4"/>
  <c r="M50" i="4" s="1"/>
  <c r="M67" i="4" s="1"/>
  <c r="M84" i="4" s="1"/>
  <c r="L33" i="4"/>
  <c r="L50" i="4" s="1"/>
  <c r="L67" i="4" s="1"/>
  <c r="L84" i="4" s="1"/>
  <c r="K33" i="4"/>
  <c r="K50" i="4" s="1"/>
  <c r="K67" i="4" s="1"/>
  <c r="K84" i="4" s="1"/>
  <c r="J33" i="4"/>
  <c r="J50" i="4" s="1"/>
  <c r="J67" i="4" s="1"/>
  <c r="J84" i="4" s="1"/>
  <c r="I33" i="4"/>
  <c r="I50" i="4" s="1"/>
  <c r="I67" i="4" s="1"/>
  <c r="I84" i="4" s="1"/>
  <c r="H33" i="4"/>
  <c r="H50" i="4" s="1"/>
  <c r="H67" i="4" s="1"/>
  <c r="H84" i="4" s="1"/>
  <c r="G33" i="4"/>
  <c r="G50" i="4" s="1"/>
  <c r="G67" i="4" s="1"/>
  <c r="G84" i="4" s="1"/>
  <c r="F33" i="4"/>
  <c r="F50" i="4" s="1"/>
  <c r="F67" i="4" s="1"/>
  <c r="F84" i="4" s="1"/>
  <c r="E33" i="4"/>
  <c r="E50" i="4" s="1"/>
  <c r="E67" i="4" s="1"/>
  <c r="E84" i="4" s="1"/>
  <c r="D33" i="4"/>
  <c r="D50" i="4" s="1"/>
  <c r="D67" i="4" s="1"/>
  <c r="D84" i="4" s="1"/>
  <c r="C33" i="4"/>
  <c r="C50" i="4" s="1"/>
  <c r="C67" i="4" s="1"/>
  <c r="C84" i="4" s="1"/>
  <c r="AA32" i="4"/>
  <c r="AA49" i="4" s="1"/>
  <c r="AA66" i="4" s="1"/>
  <c r="AA83" i="4" s="1"/>
  <c r="Z32" i="4"/>
  <c r="Z49" i="4" s="1"/>
  <c r="Z66" i="4" s="1"/>
  <c r="Z83" i="4" s="1"/>
  <c r="Y32" i="4"/>
  <c r="Y49" i="4" s="1"/>
  <c r="Y66" i="4" s="1"/>
  <c r="Y83" i="4" s="1"/>
  <c r="X32" i="4"/>
  <c r="X49" i="4" s="1"/>
  <c r="X66" i="4" s="1"/>
  <c r="X83" i="4" s="1"/>
  <c r="W32" i="4"/>
  <c r="W49" i="4" s="1"/>
  <c r="W66" i="4" s="1"/>
  <c r="W83" i="4" s="1"/>
  <c r="V32" i="4"/>
  <c r="V49" i="4" s="1"/>
  <c r="V66" i="4" s="1"/>
  <c r="V83" i="4" s="1"/>
  <c r="U32" i="4"/>
  <c r="U49" i="4" s="1"/>
  <c r="U66" i="4" s="1"/>
  <c r="U83" i="4" s="1"/>
  <c r="T32" i="4"/>
  <c r="T49" i="4" s="1"/>
  <c r="T66" i="4" s="1"/>
  <c r="T83" i="4" s="1"/>
  <c r="S32" i="4"/>
  <c r="S49" i="4" s="1"/>
  <c r="S66" i="4" s="1"/>
  <c r="S83" i="4" s="1"/>
  <c r="R32" i="4"/>
  <c r="R49" i="4" s="1"/>
  <c r="R66" i="4" s="1"/>
  <c r="R83" i="4" s="1"/>
  <c r="Q32" i="4"/>
  <c r="Q49" i="4" s="1"/>
  <c r="Q66" i="4" s="1"/>
  <c r="Q83" i="4" s="1"/>
  <c r="P32" i="4"/>
  <c r="P49" i="4" s="1"/>
  <c r="P66" i="4" s="1"/>
  <c r="P83" i="4" s="1"/>
  <c r="O32" i="4"/>
  <c r="O49" i="4" s="1"/>
  <c r="O66" i="4" s="1"/>
  <c r="O83" i="4" s="1"/>
  <c r="N32" i="4"/>
  <c r="N49" i="4" s="1"/>
  <c r="N66" i="4" s="1"/>
  <c r="N83" i="4" s="1"/>
  <c r="M32" i="4"/>
  <c r="M49" i="4" s="1"/>
  <c r="M66" i="4" s="1"/>
  <c r="M83" i="4" s="1"/>
  <c r="L32" i="4"/>
  <c r="L49" i="4" s="1"/>
  <c r="L66" i="4" s="1"/>
  <c r="L83" i="4" s="1"/>
  <c r="K32" i="4"/>
  <c r="K49" i="4" s="1"/>
  <c r="K66" i="4" s="1"/>
  <c r="K83" i="4" s="1"/>
  <c r="J32" i="4"/>
  <c r="J49" i="4" s="1"/>
  <c r="J66" i="4" s="1"/>
  <c r="J83" i="4" s="1"/>
  <c r="I32" i="4"/>
  <c r="I49" i="4" s="1"/>
  <c r="I66" i="4" s="1"/>
  <c r="I83" i="4" s="1"/>
  <c r="H32" i="4"/>
  <c r="H49" i="4" s="1"/>
  <c r="H66" i="4" s="1"/>
  <c r="H83" i="4" s="1"/>
  <c r="G32" i="4"/>
  <c r="G49" i="4" s="1"/>
  <c r="G66" i="4" s="1"/>
  <c r="G83" i="4" s="1"/>
  <c r="F32" i="4"/>
  <c r="F49" i="4" s="1"/>
  <c r="F66" i="4" s="1"/>
  <c r="F83" i="4" s="1"/>
  <c r="E32" i="4"/>
  <c r="E49" i="4" s="1"/>
  <c r="E66" i="4" s="1"/>
  <c r="E83" i="4" s="1"/>
  <c r="D32" i="4"/>
  <c r="D49" i="4" s="1"/>
  <c r="D66" i="4" s="1"/>
  <c r="D83" i="4" s="1"/>
  <c r="C32" i="4"/>
  <c r="C49" i="4" s="1"/>
  <c r="C66" i="4" s="1"/>
  <c r="C83" i="4" s="1"/>
  <c r="AA31" i="4"/>
  <c r="AA48" i="4" s="1"/>
  <c r="AA65" i="4" s="1"/>
  <c r="AA82" i="4" s="1"/>
  <c r="Z31" i="4"/>
  <c r="Z48" i="4" s="1"/>
  <c r="Z65" i="4" s="1"/>
  <c r="Z82" i="4" s="1"/>
  <c r="Y31" i="4"/>
  <c r="Y48" i="4" s="1"/>
  <c r="Y65" i="4" s="1"/>
  <c r="Y82" i="4" s="1"/>
  <c r="X31" i="4"/>
  <c r="X48" i="4" s="1"/>
  <c r="X65" i="4" s="1"/>
  <c r="X82" i="4" s="1"/>
  <c r="W31" i="4"/>
  <c r="W48" i="4" s="1"/>
  <c r="W65" i="4" s="1"/>
  <c r="W82" i="4" s="1"/>
  <c r="V31" i="4"/>
  <c r="V48" i="4" s="1"/>
  <c r="V65" i="4" s="1"/>
  <c r="V82" i="4" s="1"/>
  <c r="U31" i="4"/>
  <c r="U48" i="4" s="1"/>
  <c r="U65" i="4" s="1"/>
  <c r="U82" i="4" s="1"/>
  <c r="T31" i="4"/>
  <c r="T48" i="4" s="1"/>
  <c r="T65" i="4" s="1"/>
  <c r="T82" i="4" s="1"/>
  <c r="S31" i="4"/>
  <c r="S48" i="4" s="1"/>
  <c r="S65" i="4" s="1"/>
  <c r="S82" i="4" s="1"/>
  <c r="R31" i="4"/>
  <c r="R48" i="4" s="1"/>
  <c r="R65" i="4" s="1"/>
  <c r="R82" i="4" s="1"/>
  <c r="Q31" i="4"/>
  <c r="Q48" i="4" s="1"/>
  <c r="Q65" i="4" s="1"/>
  <c r="Q82" i="4" s="1"/>
  <c r="P31" i="4"/>
  <c r="P48" i="4" s="1"/>
  <c r="P65" i="4" s="1"/>
  <c r="P82" i="4" s="1"/>
  <c r="O31" i="4"/>
  <c r="O48" i="4" s="1"/>
  <c r="O65" i="4" s="1"/>
  <c r="O82" i="4" s="1"/>
  <c r="N31" i="4"/>
  <c r="N48" i="4" s="1"/>
  <c r="N65" i="4" s="1"/>
  <c r="N82" i="4" s="1"/>
  <c r="M31" i="4"/>
  <c r="M48" i="4" s="1"/>
  <c r="M65" i="4" s="1"/>
  <c r="M82" i="4" s="1"/>
  <c r="L31" i="4"/>
  <c r="L48" i="4" s="1"/>
  <c r="L65" i="4" s="1"/>
  <c r="L82" i="4" s="1"/>
  <c r="K31" i="4"/>
  <c r="K48" i="4" s="1"/>
  <c r="K65" i="4" s="1"/>
  <c r="K82" i="4" s="1"/>
  <c r="J31" i="4"/>
  <c r="J48" i="4" s="1"/>
  <c r="J65" i="4" s="1"/>
  <c r="J82" i="4" s="1"/>
  <c r="I31" i="4"/>
  <c r="I48" i="4" s="1"/>
  <c r="I65" i="4" s="1"/>
  <c r="I82" i="4" s="1"/>
  <c r="H31" i="4"/>
  <c r="H48" i="4" s="1"/>
  <c r="H65" i="4" s="1"/>
  <c r="H82" i="4" s="1"/>
  <c r="G31" i="4"/>
  <c r="G48" i="4" s="1"/>
  <c r="G65" i="4" s="1"/>
  <c r="G82" i="4" s="1"/>
  <c r="F31" i="4"/>
  <c r="F48" i="4" s="1"/>
  <c r="F65" i="4" s="1"/>
  <c r="F82" i="4" s="1"/>
  <c r="E31" i="4"/>
  <c r="E48" i="4" s="1"/>
  <c r="E65" i="4" s="1"/>
  <c r="E82" i="4" s="1"/>
  <c r="D31" i="4"/>
  <c r="D48" i="4" s="1"/>
  <c r="D65" i="4" s="1"/>
  <c r="D82" i="4" s="1"/>
  <c r="C31" i="4"/>
  <c r="C48" i="4" s="1"/>
  <c r="C65" i="4" s="1"/>
  <c r="C82" i="4" s="1"/>
  <c r="AA30" i="4"/>
  <c r="AA47" i="4" s="1"/>
  <c r="AA64" i="4" s="1"/>
  <c r="AA81" i="4" s="1"/>
  <c r="Z30" i="4"/>
  <c r="Z47" i="4" s="1"/>
  <c r="Z64" i="4" s="1"/>
  <c r="Z81" i="4" s="1"/>
  <c r="Y30" i="4"/>
  <c r="Y47" i="4" s="1"/>
  <c r="Y64" i="4" s="1"/>
  <c r="Y81" i="4" s="1"/>
  <c r="X30" i="4"/>
  <c r="X47" i="4" s="1"/>
  <c r="X64" i="4" s="1"/>
  <c r="X81" i="4" s="1"/>
  <c r="W30" i="4"/>
  <c r="W47" i="4" s="1"/>
  <c r="W64" i="4" s="1"/>
  <c r="W81" i="4" s="1"/>
  <c r="V30" i="4"/>
  <c r="V47" i="4" s="1"/>
  <c r="V64" i="4" s="1"/>
  <c r="V81" i="4" s="1"/>
  <c r="U30" i="4"/>
  <c r="U47" i="4" s="1"/>
  <c r="U64" i="4" s="1"/>
  <c r="U81" i="4" s="1"/>
  <c r="T30" i="4"/>
  <c r="T47" i="4" s="1"/>
  <c r="T64" i="4" s="1"/>
  <c r="T81" i="4" s="1"/>
  <c r="S30" i="4"/>
  <c r="S47" i="4" s="1"/>
  <c r="S64" i="4" s="1"/>
  <c r="S81" i="4" s="1"/>
  <c r="R30" i="4"/>
  <c r="R47" i="4" s="1"/>
  <c r="R64" i="4" s="1"/>
  <c r="R81" i="4" s="1"/>
  <c r="Q30" i="4"/>
  <c r="Q47" i="4" s="1"/>
  <c r="Q64" i="4" s="1"/>
  <c r="Q81" i="4" s="1"/>
  <c r="P30" i="4"/>
  <c r="P47" i="4" s="1"/>
  <c r="P64" i="4" s="1"/>
  <c r="P81" i="4" s="1"/>
  <c r="O30" i="4"/>
  <c r="O47" i="4" s="1"/>
  <c r="O64" i="4" s="1"/>
  <c r="O81" i="4" s="1"/>
  <c r="N30" i="4"/>
  <c r="N47" i="4" s="1"/>
  <c r="N64" i="4" s="1"/>
  <c r="N81" i="4" s="1"/>
  <c r="M30" i="4"/>
  <c r="M47" i="4" s="1"/>
  <c r="M64" i="4" s="1"/>
  <c r="M81" i="4" s="1"/>
  <c r="L30" i="4"/>
  <c r="L47" i="4" s="1"/>
  <c r="L64" i="4" s="1"/>
  <c r="L81" i="4" s="1"/>
  <c r="K30" i="4"/>
  <c r="K47" i="4" s="1"/>
  <c r="K64" i="4" s="1"/>
  <c r="K81" i="4" s="1"/>
  <c r="J30" i="4"/>
  <c r="J47" i="4" s="1"/>
  <c r="J64" i="4" s="1"/>
  <c r="J81" i="4" s="1"/>
  <c r="I30" i="4"/>
  <c r="I47" i="4" s="1"/>
  <c r="I64" i="4" s="1"/>
  <c r="I81" i="4" s="1"/>
  <c r="H30" i="4"/>
  <c r="H47" i="4" s="1"/>
  <c r="H64" i="4" s="1"/>
  <c r="H81" i="4" s="1"/>
  <c r="G30" i="4"/>
  <c r="G47" i="4" s="1"/>
  <c r="G64" i="4" s="1"/>
  <c r="G81" i="4" s="1"/>
  <c r="F30" i="4"/>
  <c r="F47" i="4" s="1"/>
  <c r="F64" i="4" s="1"/>
  <c r="F81" i="4" s="1"/>
  <c r="E30" i="4"/>
  <c r="E47" i="4" s="1"/>
  <c r="E64" i="4" s="1"/>
  <c r="E81" i="4" s="1"/>
  <c r="D30" i="4"/>
  <c r="D47" i="4" s="1"/>
  <c r="D64" i="4" s="1"/>
  <c r="D81" i="4" s="1"/>
  <c r="AA29" i="4"/>
  <c r="AA46" i="4" s="1"/>
  <c r="Z29" i="4"/>
  <c r="Z46" i="4" s="1"/>
  <c r="Y29" i="4"/>
  <c r="Y46" i="4" s="1"/>
  <c r="X29" i="4"/>
  <c r="X46" i="4" s="1"/>
  <c r="W29" i="4"/>
  <c r="W46" i="4" s="1"/>
  <c r="V29" i="4"/>
  <c r="V46" i="4" s="1"/>
  <c r="U29" i="4"/>
  <c r="U46" i="4" s="1"/>
  <c r="T29" i="4"/>
  <c r="T46" i="4" s="1"/>
  <c r="S29" i="4"/>
  <c r="S46" i="4" s="1"/>
  <c r="R29" i="4"/>
  <c r="R46" i="4" s="1"/>
  <c r="Q29" i="4"/>
  <c r="Q46" i="4" s="1"/>
  <c r="P29" i="4"/>
  <c r="P46" i="4" s="1"/>
  <c r="O29" i="4"/>
  <c r="O46" i="4" s="1"/>
  <c r="N29" i="4"/>
  <c r="N46" i="4" s="1"/>
  <c r="M29" i="4"/>
  <c r="M46" i="4" s="1"/>
  <c r="L29" i="4"/>
  <c r="L46" i="4" s="1"/>
  <c r="K29" i="4"/>
  <c r="K46" i="4" s="1"/>
  <c r="J29" i="4"/>
  <c r="J46" i="4" s="1"/>
  <c r="I29" i="4"/>
  <c r="I46" i="4" s="1"/>
  <c r="H29" i="4"/>
  <c r="H46" i="4" s="1"/>
  <c r="G29" i="4"/>
  <c r="G46" i="4" s="1"/>
  <c r="F29" i="4"/>
  <c r="F46" i="4" s="1"/>
  <c r="E29" i="4"/>
  <c r="E46" i="4" s="1"/>
  <c r="D29" i="4"/>
  <c r="D46" i="4" s="1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G18" i="4"/>
  <c r="F18" i="4"/>
  <c r="E18" i="4"/>
  <c r="D18" i="4"/>
  <c r="AA17" i="4"/>
  <c r="AA18" i="4" s="1"/>
  <c r="Z17" i="4"/>
  <c r="Z18" i="4" s="1"/>
  <c r="Y17" i="4"/>
  <c r="Y18" i="4" s="1"/>
  <c r="X17" i="4"/>
  <c r="X18" i="4" s="1"/>
  <c r="W17" i="4"/>
  <c r="W18" i="4" s="1"/>
  <c r="V17" i="4"/>
  <c r="V18" i="4" s="1"/>
  <c r="U17" i="4"/>
  <c r="U18" i="4" s="1"/>
  <c r="T17" i="4"/>
  <c r="T18" i="4" s="1"/>
  <c r="S17" i="4"/>
  <c r="S18" i="4" s="1"/>
  <c r="R17" i="4"/>
  <c r="R18" i="4" s="1"/>
  <c r="Q17" i="4"/>
  <c r="Q18" i="4" s="1"/>
  <c r="P17" i="4"/>
  <c r="P18" i="4" s="1"/>
  <c r="O17" i="4"/>
  <c r="O18" i="4" s="1"/>
  <c r="N17" i="4"/>
  <c r="N18" i="4" s="1"/>
  <c r="M17" i="4"/>
  <c r="M18" i="4" s="1"/>
  <c r="L17" i="4"/>
  <c r="L18" i="4" s="1"/>
  <c r="K17" i="4"/>
  <c r="K18" i="4" s="1"/>
  <c r="J17" i="4"/>
  <c r="J18" i="4" s="1"/>
  <c r="I17" i="4"/>
  <c r="I18" i="4" s="1"/>
  <c r="H17" i="4"/>
  <c r="H18" i="4" s="1"/>
  <c r="C30" i="4"/>
  <c r="C47" i="4" s="1"/>
  <c r="C64" i="4" s="1"/>
  <c r="C81" i="4" s="1"/>
  <c r="C12" i="4"/>
  <c r="C18" i="4" l="1"/>
  <c r="C20" i="4" s="1"/>
  <c r="D20" i="4"/>
  <c r="F20" i="4"/>
  <c r="E20" i="4"/>
  <c r="G20" i="4"/>
  <c r="I20" i="4"/>
  <c r="K20" i="4"/>
  <c r="M20" i="4"/>
  <c r="O20" i="4"/>
  <c r="Q20" i="4"/>
  <c r="S20" i="4"/>
  <c r="U20" i="4"/>
  <c r="W20" i="4"/>
  <c r="Y20" i="4"/>
  <c r="AA20" i="4"/>
  <c r="H20" i="4"/>
  <c r="J20" i="4"/>
  <c r="L20" i="4"/>
  <c r="N20" i="4"/>
  <c r="P20" i="4"/>
  <c r="R20" i="4"/>
  <c r="T20" i="4"/>
  <c r="V20" i="4"/>
  <c r="X20" i="4"/>
  <c r="Z20" i="4"/>
  <c r="C29" i="4"/>
  <c r="E52" i="4"/>
  <c r="E63" i="4"/>
  <c r="G52" i="4"/>
  <c r="G54" i="4" s="1"/>
  <c r="G63" i="4"/>
  <c r="I52" i="4"/>
  <c r="I54" i="4" s="1"/>
  <c r="I63" i="4"/>
  <c r="K52" i="4"/>
  <c r="K54" i="4" s="1"/>
  <c r="K63" i="4"/>
  <c r="M52" i="4"/>
  <c r="M54" i="4" s="1"/>
  <c r="M63" i="4"/>
  <c r="O52" i="4"/>
  <c r="O54" i="4" s="1"/>
  <c r="O63" i="4"/>
  <c r="Q52" i="4"/>
  <c r="Q63" i="4"/>
  <c r="S52" i="4"/>
  <c r="S54" i="4" s="1"/>
  <c r="S63" i="4"/>
  <c r="U52" i="4"/>
  <c r="U54" i="4" s="1"/>
  <c r="U63" i="4"/>
  <c r="W52" i="4"/>
  <c r="W54" i="4" s="1"/>
  <c r="W63" i="4"/>
  <c r="Y52" i="4"/>
  <c r="Y63" i="4"/>
  <c r="AA52" i="4"/>
  <c r="AA54" i="4" s="1"/>
  <c r="AA63" i="4"/>
  <c r="D35" i="4"/>
  <c r="D37" i="4" s="1"/>
  <c r="F35" i="4"/>
  <c r="F37" i="4" s="1"/>
  <c r="H35" i="4"/>
  <c r="H37" i="4" s="1"/>
  <c r="J35" i="4"/>
  <c r="J37" i="4" s="1"/>
  <c r="L35" i="4"/>
  <c r="L37" i="4" s="1"/>
  <c r="N35" i="4"/>
  <c r="N37" i="4" s="1"/>
  <c r="P35" i="4"/>
  <c r="P37" i="4" s="1"/>
  <c r="R35" i="4"/>
  <c r="R37" i="4" s="1"/>
  <c r="T35" i="4"/>
  <c r="T37" i="4" s="1"/>
  <c r="V35" i="4"/>
  <c r="V37" i="4" s="1"/>
  <c r="X35" i="4"/>
  <c r="Z35" i="4"/>
  <c r="D63" i="4"/>
  <c r="D52" i="4"/>
  <c r="D54" i="4" s="1"/>
  <c r="F63" i="4"/>
  <c r="F52" i="4"/>
  <c r="F54" i="4" s="1"/>
  <c r="H63" i="4"/>
  <c r="H52" i="4"/>
  <c r="H54" i="4" s="1"/>
  <c r="J63" i="4"/>
  <c r="J52" i="4"/>
  <c r="J54" i="4" s="1"/>
  <c r="L63" i="4"/>
  <c r="L52" i="4"/>
  <c r="L54" i="4" s="1"/>
  <c r="N63" i="4"/>
  <c r="N52" i="4"/>
  <c r="N54" i="4" s="1"/>
  <c r="P63" i="4"/>
  <c r="P52" i="4"/>
  <c r="P54" i="4" s="1"/>
  <c r="R63" i="4"/>
  <c r="R52" i="4"/>
  <c r="R54" i="4" s="1"/>
  <c r="T63" i="4"/>
  <c r="T52" i="4"/>
  <c r="T54" i="4" s="1"/>
  <c r="V63" i="4"/>
  <c r="V52" i="4"/>
  <c r="V54" i="4" s="1"/>
  <c r="X63" i="4"/>
  <c r="X52" i="4"/>
  <c r="X54" i="4" s="1"/>
  <c r="Z63" i="4"/>
  <c r="Z52" i="4"/>
  <c r="Z54" i="4" s="1"/>
  <c r="E35" i="4"/>
  <c r="E37" i="4" s="1"/>
  <c r="G35" i="4"/>
  <c r="G37" i="4" s="1"/>
  <c r="I35" i="4"/>
  <c r="I37" i="4" s="1"/>
  <c r="K35" i="4"/>
  <c r="K37" i="4" s="1"/>
  <c r="M35" i="4"/>
  <c r="M37" i="4" s="1"/>
  <c r="O35" i="4"/>
  <c r="O37" i="4" s="1"/>
  <c r="Q35" i="4"/>
  <c r="Q37" i="4" s="1"/>
  <c r="S35" i="4"/>
  <c r="S37" i="4" s="1"/>
  <c r="U35" i="4"/>
  <c r="U37" i="4" s="1"/>
  <c r="W35" i="4"/>
  <c r="W37" i="4" s="1"/>
  <c r="Y35" i="4"/>
  <c r="Y37" i="4" s="1"/>
  <c r="AA35" i="4"/>
  <c r="AA37" i="4" s="1"/>
  <c r="X37" i="4"/>
  <c r="Z37" i="4"/>
  <c r="E54" i="4"/>
  <c r="Q54" i="4"/>
  <c r="Y54" i="4"/>
  <c r="Z69" i="4" l="1"/>
  <c r="Z71" i="4" s="1"/>
  <c r="Z80" i="4"/>
  <c r="Z86" i="4" s="1"/>
  <c r="Z88" i="4" s="1"/>
  <c r="X69" i="4"/>
  <c r="X71" i="4" s="1"/>
  <c r="X80" i="4"/>
  <c r="X86" i="4" s="1"/>
  <c r="X88" i="4" s="1"/>
  <c r="V69" i="4"/>
  <c r="V71" i="4" s="1"/>
  <c r="V80" i="4"/>
  <c r="V86" i="4" s="1"/>
  <c r="V88" i="4" s="1"/>
  <c r="T69" i="4"/>
  <c r="T71" i="4" s="1"/>
  <c r="T80" i="4"/>
  <c r="T86" i="4" s="1"/>
  <c r="T88" i="4" s="1"/>
  <c r="R69" i="4"/>
  <c r="R71" i="4" s="1"/>
  <c r="R80" i="4"/>
  <c r="R86" i="4" s="1"/>
  <c r="R88" i="4" s="1"/>
  <c r="P69" i="4"/>
  <c r="P71" i="4" s="1"/>
  <c r="P80" i="4"/>
  <c r="P86" i="4" s="1"/>
  <c r="P88" i="4" s="1"/>
  <c r="N69" i="4"/>
  <c r="N71" i="4" s="1"/>
  <c r="N80" i="4"/>
  <c r="N86" i="4" s="1"/>
  <c r="N88" i="4" s="1"/>
  <c r="L69" i="4"/>
  <c r="L71" i="4" s="1"/>
  <c r="L80" i="4"/>
  <c r="L86" i="4" s="1"/>
  <c r="L88" i="4" s="1"/>
  <c r="J69" i="4"/>
  <c r="J71" i="4" s="1"/>
  <c r="J80" i="4"/>
  <c r="J86" i="4" s="1"/>
  <c r="J88" i="4" s="1"/>
  <c r="H69" i="4"/>
  <c r="H71" i="4" s="1"/>
  <c r="H80" i="4"/>
  <c r="H86" i="4" s="1"/>
  <c r="H88" i="4" s="1"/>
  <c r="F69" i="4"/>
  <c r="F71" i="4" s="1"/>
  <c r="F80" i="4"/>
  <c r="F86" i="4" s="1"/>
  <c r="F88" i="4" s="1"/>
  <c r="D69" i="4"/>
  <c r="D71" i="4" s="1"/>
  <c r="D80" i="4"/>
  <c r="D86" i="4" s="1"/>
  <c r="D88" i="4" s="1"/>
  <c r="AA80" i="4"/>
  <c r="AA86" i="4" s="1"/>
  <c r="AA88" i="4" s="1"/>
  <c r="AA69" i="4"/>
  <c r="AA71" i="4" s="1"/>
  <c r="Y80" i="4"/>
  <c r="Y86" i="4" s="1"/>
  <c r="Y88" i="4" s="1"/>
  <c r="Y69" i="4"/>
  <c r="Y71" i="4" s="1"/>
  <c r="W80" i="4"/>
  <c r="W86" i="4" s="1"/>
  <c r="W88" i="4" s="1"/>
  <c r="W69" i="4"/>
  <c r="W71" i="4" s="1"/>
  <c r="U80" i="4"/>
  <c r="U86" i="4" s="1"/>
  <c r="U88" i="4" s="1"/>
  <c r="U69" i="4"/>
  <c r="U71" i="4" s="1"/>
  <c r="S80" i="4"/>
  <c r="S86" i="4" s="1"/>
  <c r="S88" i="4" s="1"/>
  <c r="S69" i="4"/>
  <c r="S71" i="4" s="1"/>
  <c r="Q80" i="4"/>
  <c r="Q86" i="4" s="1"/>
  <c r="Q88" i="4" s="1"/>
  <c r="Q69" i="4"/>
  <c r="Q71" i="4" s="1"/>
  <c r="O80" i="4"/>
  <c r="O86" i="4" s="1"/>
  <c r="O88" i="4" s="1"/>
  <c r="O69" i="4"/>
  <c r="O71" i="4" s="1"/>
  <c r="M80" i="4"/>
  <c r="M86" i="4" s="1"/>
  <c r="M88" i="4" s="1"/>
  <c r="M69" i="4"/>
  <c r="M71" i="4" s="1"/>
  <c r="K80" i="4"/>
  <c r="K86" i="4" s="1"/>
  <c r="K88" i="4" s="1"/>
  <c r="K69" i="4"/>
  <c r="K71" i="4" s="1"/>
  <c r="I80" i="4"/>
  <c r="I86" i="4" s="1"/>
  <c r="I88" i="4" s="1"/>
  <c r="I69" i="4"/>
  <c r="I71" i="4" s="1"/>
  <c r="G80" i="4"/>
  <c r="G86" i="4" s="1"/>
  <c r="G88" i="4" s="1"/>
  <c r="G69" i="4"/>
  <c r="G71" i="4" s="1"/>
  <c r="E80" i="4"/>
  <c r="E86" i="4" s="1"/>
  <c r="E88" i="4" s="1"/>
  <c r="E69" i="4"/>
  <c r="E71" i="4" s="1"/>
  <c r="C46" i="4"/>
  <c r="C35" i="4"/>
  <c r="C37" i="4" s="1"/>
  <c r="C39" i="4" s="1"/>
  <c r="C23" i="4"/>
  <c r="C22" i="4"/>
  <c r="C40" i="4" l="1"/>
  <c r="C52" i="4"/>
  <c r="C54" i="4" s="1"/>
  <c r="C56" i="4" s="1"/>
  <c r="C63" i="4"/>
  <c r="C57" i="4" l="1"/>
  <c r="C80" i="4"/>
  <c r="C86" i="4" s="1"/>
  <c r="C88" i="4" s="1"/>
  <c r="C90" i="4" s="1"/>
  <c r="C69" i="4"/>
  <c r="C71" i="4" s="1"/>
  <c r="C73" i="4" s="1"/>
  <c r="C91" i="4" l="1"/>
  <c r="C74" i="4"/>
</calcChain>
</file>

<file path=xl/sharedStrings.xml><?xml version="1.0" encoding="utf-8"?>
<sst xmlns="http://schemas.openxmlformats.org/spreadsheetml/2006/main" count="55" uniqueCount="27">
  <si>
    <t>anys</t>
  </si>
  <si>
    <t>VAN</t>
  </si>
  <si>
    <t>TIR</t>
  </si>
  <si>
    <t>DADES</t>
  </si>
  <si>
    <t>ESTUDIO ECONÒMICO DE UNA PLANTACIÓN DE NOGALES (POR HECTÀREA)</t>
  </si>
  <si>
    <t>HIPÓTESIS SIN ARRENDAMIENTO</t>
  </si>
  <si>
    <t>coste oportunidad (i)</t>
  </si>
  <si>
    <t>precio venta (kg)</t>
  </si>
  <si>
    <t>coste recolección y assecado (kg)</t>
  </si>
  <si>
    <t>producción (kg)</t>
  </si>
  <si>
    <t>preu Árboles (u)</t>
  </si>
  <si>
    <t>Árboles (300u/Ha)</t>
  </si>
  <si>
    <t>inatslación riego</t>
  </si>
  <si>
    <t>mano obra y maquinaria</t>
  </si>
  <si>
    <t>riego y tratamientos</t>
  </si>
  <si>
    <t>otros</t>
  </si>
  <si>
    <t>recolección y secado</t>
  </si>
  <si>
    <t>TOTAL COSTES</t>
  </si>
  <si>
    <t>INGRESOS</t>
  </si>
  <si>
    <t>FLUJO DE CAJA</t>
  </si>
  <si>
    <t>Situación I : producción maxima 2000 kg/Ha</t>
  </si>
  <si>
    <t>Situación II : producción maxima 3000 kg/Ha</t>
  </si>
  <si>
    <t>Situación III : producción maxima 4000 kg/Ha</t>
  </si>
  <si>
    <t>Situación IV : producción maxima 5000 kg/Ha</t>
  </si>
  <si>
    <t>Situación V : producción maxima 6000 kg/Ha</t>
  </si>
  <si>
    <t>precio suministro y plantación</t>
  </si>
  <si>
    <t>costes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</si>
</sst>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medium">
        <color indexed="64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3" fillId="3" borderId="0" applyNumberFormat="0" applyBorder="0" applyAlignment="0" applyProtection="0"/>
    <xf numFmtId="0" fontId="7" fillId="5" borderId="24" applyNumberFormat="0" applyAlignment="0" applyProtection="0"/>
  </cellStyleXfs>
  <cellXfs count="52">
    <xf numFmtId="0" fontId="0" fillId="0" borderId="0" xfId="0"/>
    <xf numFmtId="44" fontId="0" fillId="0" borderId="0" xfId="0" applyNumberFormat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2" borderId="11" xfId="3" applyFont="1" applyBorder="1"/>
    <xf numFmtId="0" fontId="0" fillId="2" borderId="12" xfId="3" applyFont="1" applyBorder="1"/>
    <xf numFmtId="0" fontId="4" fillId="2" borderId="13" xfId="3" applyFont="1" applyBorder="1"/>
    <xf numFmtId="8" fontId="4" fillId="2" borderId="14" xfId="3" applyNumberFormat="1" applyFont="1" applyBorder="1"/>
    <xf numFmtId="0" fontId="4" fillId="2" borderId="15" xfId="3" applyFont="1" applyBorder="1"/>
    <xf numFmtId="9" fontId="4" fillId="2" borderId="16" xfId="3" applyNumberFormat="1" applyFont="1" applyBorder="1"/>
    <xf numFmtId="0" fontId="0" fillId="2" borderId="1" xfId="3" applyFont="1" applyBorder="1"/>
    <xf numFmtId="0" fontId="0" fillId="2" borderId="17" xfId="3" applyFont="1" applyBorder="1"/>
    <xf numFmtId="0" fontId="5" fillId="2" borderId="1" xfId="3" applyFont="1" applyBorder="1"/>
    <xf numFmtId="44" fontId="0" fillId="2" borderId="1" xfId="3" applyNumberFormat="1" applyFont="1" applyBorder="1"/>
    <xf numFmtId="44" fontId="0" fillId="2" borderId="17" xfId="3" applyNumberFormat="1" applyFont="1" applyBorder="1"/>
    <xf numFmtId="0" fontId="0" fillId="2" borderId="20" xfId="3" applyFont="1" applyBorder="1"/>
    <xf numFmtId="0" fontId="0" fillId="2" borderId="19" xfId="3" applyFont="1" applyBorder="1"/>
    <xf numFmtId="0" fontId="0" fillId="2" borderId="21" xfId="3" applyFont="1" applyBorder="1"/>
    <xf numFmtId="0" fontId="0" fillId="2" borderId="22" xfId="3" applyFont="1" applyBorder="1"/>
    <xf numFmtId="0" fontId="0" fillId="2" borderId="23" xfId="3" applyFont="1" applyBorder="1"/>
    <xf numFmtId="0" fontId="0" fillId="2" borderId="16" xfId="3" applyFont="1" applyBorder="1"/>
    <xf numFmtId="44" fontId="0" fillId="4" borderId="3" xfId="1" applyFont="1" applyFill="1" applyBorder="1"/>
    <xf numFmtId="44" fontId="0" fillId="4" borderId="8" xfId="1" applyFont="1" applyFill="1" applyBorder="1"/>
    <xf numFmtId="9" fontId="0" fillId="4" borderId="5" xfId="2" applyFont="1" applyFill="1" applyBorder="1"/>
    <xf numFmtId="0" fontId="0" fillId="4" borderId="1" xfId="3" applyFont="1" applyFill="1" applyBorder="1"/>
    <xf numFmtId="0" fontId="0" fillId="4" borderId="17" xfId="3" applyFont="1" applyFill="1" applyBorder="1"/>
    <xf numFmtId="44" fontId="0" fillId="4" borderId="1" xfId="3" applyNumberFormat="1" applyFont="1" applyFill="1" applyBorder="1"/>
    <xf numFmtId="44" fontId="0" fillId="4" borderId="17" xfId="3" applyNumberFormat="1" applyFont="1" applyFill="1" applyBorder="1"/>
    <xf numFmtId="0" fontId="2" fillId="2" borderId="28" xfId="3" applyFont="1" applyBorder="1" applyAlignment="1">
      <alignment horizontal="center" vertical="center"/>
    </xf>
    <xf numFmtId="0" fontId="2" fillId="2" borderId="29" xfId="3" applyFont="1" applyBorder="1" applyAlignment="1">
      <alignment horizontal="center" vertical="center"/>
    </xf>
    <xf numFmtId="0" fontId="0" fillId="0" borderId="34" xfId="0" applyBorder="1"/>
    <xf numFmtId="44" fontId="0" fillId="4" borderId="35" xfId="1" applyFont="1" applyFill="1" applyBorder="1"/>
    <xf numFmtId="0" fontId="6" fillId="3" borderId="0" xfId="4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19" xfId="3" applyFont="1" applyBorder="1" applyAlignment="1">
      <alignment horizontal="center"/>
    </xf>
    <xf numFmtId="0" fontId="5" fillId="2" borderId="11" xfId="3" applyFont="1" applyBorder="1" applyAlignment="1">
      <alignment horizontal="center"/>
    </xf>
    <xf numFmtId="0" fontId="5" fillId="2" borderId="20" xfId="3" applyFont="1" applyBorder="1" applyAlignment="1">
      <alignment horizontal="center" vertical="center" textRotation="90"/>
    </xf>
    <xf numFmtId="0" fontId="8" fillId="2" borderId="9" xfId="3" applyFont="1" applyBorder="1" applyAlignment="1">
      <alignment horizontal="center"/>
    </xf>
    <xf numFmtId="0" fontId="8" fillId="2" borderId="30" xfId="3" applyFont="1" applyBorder="1" applyAlignment="1">
      <alignment horizontal="center"/>
    </xf>
    <xf numFmtId="0" fontId="8" fillId="2" borderId="10" xfId="3" applyFont="1" applyBorder="1" applyAlignment="1">
      <alignment horizontal="center"/>
    </xf>
    <xf numFmtId="0" fontId="5" fillId="2" borderId="26" xfId="3" applyFont="1" applyBorder="1" applyAlignment="1">
      <alignment horizontal="center"/>
    </xf>
    <xf numFmtId="0" fontId="5" fillId="2" borderId="27" xfId="3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18" xfId="3" applyFont="1" applyBorder="1" applyAlignment="1">
      <alignment horizontal="center"/>
    </xf>
    <xf numFmtId="0" fontId="5" fillId="2" borderId="31" xfId="3" applyFont="1" applyBorder="1" applyAlignment="1">
      <alignment horizontal="center"/>
    </xf>
    <xf numFmtId="0" fontId="9" fillId="5" borderId="24" xfId="5" applyFont="1" applyAlignment="1">
      <alignment horizontal="center" vertical="center"/>
    </xf>
    <xf numFmtId="0" fontId="5" fillId="2" borderId="32" xfId="3" applyFont="1" applyBorder="1" applyAlignment="1">
      <alignment horizontal="center" vertical="center" textRotation="90"/>
    </xf>
    <xf numFmtId="0" fontId="5" fillId="2" borderId="25" xfId="3" applyFont="1" applyBorder="1" applyAlignment="1">
      <alignment horizontal="center" vertical="center" textRotation="90"/>
    </xf>
    <xf numFmtId="0" fontId="5" fillId="2" borderId="33" xfId="3" applyFont="1" applyBorder="1" applyAlignment="1">
      <alignment horizontal="center" vertical="center" textRotation="90"/>
    </xf>
  </cellXfs>
  <cellStyles count="6">
    <cellStyle name="Currency" xfId="1" builtinId="4"/>
    <cellStyle name="Good" xfId="4" builtinId="26"/>
    <cellStyle name="Input" xfId="5" builtinId="20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1"/>
  <sheetViews>
    <sheetView tabSelected="1" topLeftCell="A4" zoomScale="70" zoomScaleNormal="70" workbookViewId="0">
      <selection activeCell="A29" sqref="A29:A35"/>
    </sheetView>
  </sheetViews>
  <sheetFormatPr defaultColWidth="9.140625" defaultRowHeight="15" x14ac:dyDescent="0.25"/>
  <cols>
    <col min="2" max="2" width="32.5703125" bestFit="1" customWidth="1"/>
    <col min="3" max="3" width="20.42578125" bestFit="1" customWidth="1"/>
    <col min="4" max="5" width="12.7109375" customWidth="1"/>
    <col min="6" max="6" width="13.140625" bestFit="1" customWidth="1"/>
    <col min="7" max="7" width="12.7109375" customWidth="1"/>
    <col min="8" max="27" width="14.7109375" customWidth="1"/>
    <col min="30" max="30" width="14.42578125" bestFit="1" customWidth="1"/>
  </cols>
  <sheetData>
    <row r="1" spans="1:27" ht="15.75" thickBot="1" x14ac:dyDescent="0.3">
      <c r="B1" s="34" t="s">
        <v>3</v>
      </c>
      <c r="C1" s="35"/>
    </row>
    <row r="2" spans="1:27" x14ac:dyDescent="0.25">
      <c r="B2" s="2" t="s">
        <v>10</v>
      </c>
      <c r="C2" s="22">
        <v>16</v>
      </c>
      <c r="D2" s="44" t="s">
        <v>25</v>
      </c>
      <c r="E2" s="45"/>
      <c r="F2" s="45"/>
      <c r="G2" s="45"/>
      <c r="H2" s="33" t="s">
        <v>4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7" x14ac:dyDescent="0.25">
      <c r="B3" s="4" t="s">
        <v>8</v>
      </c>
      <c r="C3" s="23">
        <v>0.75</v>
      </c>
      <c r="D3" s="44"/>
      <c r="E3" s="45"/>
      <c r="F3" s="45"/>
      <c r="G3" s="4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7" x14ac:dyDescent="0.25">
      <c r="B4" s="4" t="s">
        <v>7</v>
      </c>
      <c r="C4" s="23">
        <v>3.75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7" x14ac:dyDescent="0.25">
      <c r="B5" s="31"/>
      <c r="C5" s="32"/>
      <c r="K5" s="48" t="s">
        <v>5</v>
      </c>
      <c r="L5" s="48"/>
      <c r="M5" s="48"/>
      <c r="N5" s="48"/>
      <c r="O5" s="48"/>
      <c r="P5" s="48"/>
      <c r="Q5" s="48"/>
      <c r="R5" s="48"/>
      <c r="S5" s="48"/>
    </row>
    <row r="6" spans="1:27" x14ac:dyDescent="0.25">
      <c r="B6" s="31"/>
      <c r="C6" s="32"/>
      <c r="K6" s="48"/>
      <c r="L6" s="48"/>
      <c r="M6" s="48"/>
      <c r="N6" s="48"/>
      <c r="O6" s="48"/>
      <c r="P6" s="48"/>
      <c r="Q6" s="48"/>
      <c r="R6" s="48"/>
      <c r="S6" s="48"/>
    </row>
    <row r="7" spans="1:27" ht="15.75" thickBot="1" x14ac:dyDescent="0.3">
      <c r="B7" s="3" t="s">
        <v>6</v>
      </c>
      <c r="C7" s="24">
        <v>0.02</v>
      </c>
    </row>
    <row r="8" spans="1:27" ht="15.75" thickBot="1" x14ac:dyDescent="0.3"/>
    <row r="9" spans="1:27" ht="21.75" thickBot="1" x14ac:dyDescent="0.4">
      <c r="A9" s="39" t="s">
        <v>20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1"/>
    </row>
    <row r="10" spans="1:27" ht="15.75" x14ac:dyDescent="0.25">
      <c r="A10" s="42" t="s">
        <v>0</v>
      </c>
      <c r="B10" s="43"/>
      <c r="C10" s="29">
        <v>1</v>
      </c>
      <c r="D10" s="29">
        <v>2</v>
      </c>
      <c r="E10" s="29">
        <v>3</v>
      </c>
      <c r="F10" s="29">
        <v>4</v>
      </c>
      <c r="G10" s="29">
        <v>5</v>
      </c>
      <c r="H10" s="29">
        <v>6</v>
      </c>
      <c r="I10" s="29">
        <v>7</v>
      </c>
      <c r="J10" s="29">
        <v>8</v>
      </c>
      <c r="K10" s="29">
        <v>9</v>
      </c>
      <c r="L10" s="29">
        <v>10</v>
      </c>
      <c r="M10" s="29">
        <v>11</v>
      </c>
      <c r="N10" s="29">
        <v>12</v>
      </c>
      <c r="O10" s="29">
        <v>13</v>
      </c>
      <c r="P10" s="29">
        <v>14</v>
      </c>
      <c r="Q10" s="29">
        <v>15</v>
      </c>
      <c r="R10" s="29">
        <v>16</v>
      </c>
      <c r="S10" s="29">
        <v>17</v>
      </c>
      <c r="T10" s="29">
        <v>18</v>
      </c>
      <c r="U10" s="29">
        <v>19</v>
      </c>
      <c r="V10" s="29">
        <v>20</v>
      </c>
      <c r="W10" s="29">
        <v>21</v>
      </c>
      <c r="X10" s="29">
        <v>22</v>
      </c>
      <c r="Y10" s="29">
        <v>23</v>
      </c>
      <c r="Z10" s="29">
        <v>24</v>
      </c>
      <c r="AA10" s="30">
        <v>25</v>
      </c>
    </row>
    <row r="11" spans="1:27" ht="15.75" x14ac:dyDescent="0.25">
      <c r="A11" s="36" t="s">
        <v>9</v>
      </c>
      <c r="B11" s="37"/>
      <c r="C11" s="25">
        <v>0</v>
      </c>
      <c r="D11" s="25">
        <v>0</v>
      </c>
      <c r="E11" s="25">
        <v>0</v>
      </c>
      <c r="F11" s="25">
        <v>500</v>
      </c>
      <c r="G11" s="25">
        <v>2000</v>
      </c>
      <c r="H11" s="25">
        <v>2000</v>
      </c>
      <c r="I11" s="25">
        <v>2000</v>
      </c>
      <c r="J11" s="25">
        <v>2000</v>
      </c>
      <c r="K11" s="25">
        <v>2000</v>
      </c>
      <c r="L11" s="25">
        <v>2000</v>
      </c>
      <c r="M11" s="25">
        <v>2000</v>
      </c>
      <c r="N11" s="25">
        <v>2000</v>
      </c>
      <c r="O11" s="25">
        <v>2000</v>
      </c>
      <c r="P11" s="25">
        <v>2000</v>
      </c>
      <c r="Q11" s="25">
        <v>2000</v>
      </c>
      <c r="R11" s="25">
        <v>2000</v>
      </c>
      <c r="S11" s="25">
        <v>2000</v>
      </c>
      <c r="T11" s="25">
        <v>2000</v>
      </c>
      <c r="U11" s="25">
        <v>2000</v>
      </c>
      <c r="V11" s="25">
        <v>2000</v>
      </c>
      <c r="W11" s="25">
        <v>2000</v>
      </c>
      <c r="X11" s="25">
        <v>2000</v>
      </c>
      <c r="Y11" s="25">
        <v>2000</v>
      </c>
      <c r="Z11" s="25">
        <v>2000</v>
      </c>
      <c r="AA11" s="26">
        <v>2000</v>
      </c>
    </row>
    <row r="12" spans="1:27" ht="15" customHeight="1" x14ac:dyDescent="0.25">
      <c r="A12" s="38" t="s">
        <v>26</v>
      </c>
      <c r="B12" s="13" t="s">
        <v>11</v>
      </c>
      <c r="C12" s="27">
        <f>300*Sheet3!C2</f>
        <v>4800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8">
        <v>0</v>
      </c>
    </row>
    <row r="13" spans="1:27" ht="15.75" x14ac:dyDescent="0.25">
      <c r="A13" s="38"/>
      <c r="B13" s="13" t="s">
        <v>12</v>
      </c>
      <c r="C13" s="27">
        <v>1350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8">
        <v>0</v>
      </c>
    </row>
    <row r="14" spans="1:27" ht="15.75" customHeight="1" x14ac:dyDescent="0.25">
      <c r="A14" s="38"/>
      <c r="B14" s="13" t="s">
        <v>13</v>
      </c>
      <c r="C14" s="27">
        <v>1135</v>
      </c>
      <c r="D14" s="27">
        <v>1135</v>
      </c>
      <c r="E14" s="27">
        <v>1135</v>
      </c>
      <c r="F14" s="27">
        <v>1135</v>
      </c>
      <c r="G14" s="27">
        <v>1135</v>
      </c>
      <c r="H14" s="27">
        <v>1135</v>
      </c>
      <c r="I14" s="27">
        <v>1450</v>
      </c>
      <c r="J14" s="27">
        <v>1450</v>
      </c>
      <c r="K14" s="27">
        <v>1450</v>
      </c>
      <c r="L14" s="27">
        <v>1450</v>
      </c>
      <c r="M14" s="27">
        <v>1450</v>
      </c>
      <c r="N14" s="27">
        <v>1450</v>
      </c>
      <c r="O14" s="27">
        <v>1450</v>
      </c>
      <c r="P14" s="27">
        <v>1450</v>
      </c>
      <c r="Q14" s="27">
        <v>1450</v>
      </c>
      <c r="R14" s="27">
        <v>1450</v>
      </c>
      <c r="S14" s="27">
        <v>1450</v>
      </c>
      <c r="T14" s="27">
        <v>1450</v>
      </c>
      <c r="U14" s="27">
        <v>1450</v>
      </c>
      <c r="V14" s="27">
        <v>1450</v>
      </c>
      <c r="W14" s="27">
        <v>1450</v>
      </c>
      <c r="X14" s="27">
        <v>1450</v>
      </c>
      <c r="Y14" s="27">
        <v>1450</v>
      </c>
      <c r="Z14" s="27">
        <v>1450</v>
      </c>
      <c r="AA14" s="28">
        <v>1450</v>
      </c>
    </row>
    <row r="15" spans="1:27" ht="15.75" x14ac:dyDescent="0.25">
      <c r="A15" s="38"/>
      <c r="B15" s="13" t="s">
        <v>14</v>
      </c>
      <c r="C15" s="27">
        <v>1320</v>
      </c>
      <c r="D15" s="27">
        <v>1320</v>
      </c>
      <c r="E15" s="27">
        <v>1320</v>
      </c>
      <c r="F15" s="27">
        <v>1320</v>
      </c>
      <c r="G15" s="27">
        <v>1320</v>
      </c>
      <c r="H15" s="27">
        <v>1320</v>
      </c>
      <c r="I15" s="27">
        <v>2800</v>
      </c>
      <c r="J15" s="27">
        <v>2800</v>
      </c>
      <c r="K15" s="27">
        <v>2800</v>
      </c>
      <c r="L15" s="27">
        <v>2800</v>
      </c>
      <c r="M15" s="27">
        <v>2800</v>
      </c>
      <c r="N15" s="27">
        <v>2800</v>
      </c>
      <c r="O15" s="27">
        <v>2800</v>
      </c>
      <c r="P15" s="27">
        <v>2800</v>
      </c>
      <c r="Q15" s="27">
        <v>2800</v>
      </c>
      <c r="R15" s="27">
        <v>2800</v>
      </c>
      <c r="S15" s="27">
        <v>2800</v>
      </c>
      <c r="T15" s="27">
        <v>2800</v>
      </c>
      <c r="U15" s="27">
        <v>2800</v>
      </c>
      <c r="V15" s="27">
        <v>2800</v>
      </c>
      <c r="W15" s="27">
        <v>2800</v>
      </c>
      <c r="X15" s="27">
        <v>2800</v>
      </c>
      <c r="Y15" s="27">
        <v>2800</v>
      </c>
      <c r="Z15" s="27">
        <v>2800</v>
      </c>
      <c r="AA15" s="28">
        <v>2800</v>
      </c>
    </row>
    <row r="16" spans="1:27" ht="15.75" x14ac:dyDescent="0.25">
      <c r="A16" s="38"/>
      <c r="B16" s="13" t="s">
        <v>15</v>
      </c>
      <c r="C16" s="27">
        <v>500</v>
      </c>
      <c r="D16" s="27">
        <v>500</v>
      </c>
      <c r="E16" s="27">
        <v>500</v>
      </c>
      <c r="F16" s="27">
        <v>500</v>
      </c>
      <c r="G16" s="27">
        <v>500</v>
      </c>
      <c r="H16" s="27">
        <v>500</v>
      </c>
      <c r="I16" s="27">
        <v>747</v>
      </c>
      <c r="J16" s="27">
        <v>747</v>
      </c>
      <c r="K16" s="27">
        <v>747</v>
      </c>
      <c r="L16" s="27">
        <v>747</v>
      </c>
      <c r="M16" s="27">
        <v>747</v>
      </c>
      <c r="N16" s="27">
        <v>747</v>
      </c>
      <c r="O16" s="27">
        <v>747</v>
      </c>
      <c r="P16" s="27">
        <v>747</v>
      </c>
      <c r="Q16" s="27">
        <v>747</v>
      </c>
      <c r="R16" s="27">
        <v>747</v>
      </c>
      <c r="S16" s="27">
        <v>747</v>
      </c>
      <c r="T16" s="27">
        <v>747</v>
      </c>
      <c r="U16" s="27">
        <v>747</v>
      </c>
      <c r="V16" s="27">
        <v>747</v>
      </c>
      <c r="W16" s="27">
        <v>747</v>
      </c>
      <c r="X16" s="27">
        <v>747</v>
      </c>
      <c r="Y16" s="27">
        <v>747</v>
      </c>
      <c r="Z16" s="27">
        <v>747</v>
      </c>
      <c r="AA16" s="28">
        <v>747</v>
      </c>
    </row>
    <row r="17" spans="1:30" ht="15.75" x14ac:dyDescent="0.25">
      <c r="A17" s="38"/>
      <c r="B17" s="13" t="s">
        <v>16</v>
      </c>
      <c r="C17" s="27">
        <v>0</v>
      </c>
      <c r="D17" s="27">
        <v>0</v>
      </c>
      <c r="E17" s="27">
        <v>0</v>
      </c>
      <c r="F17" s="27">
        <v>650</v>
      </c>
      <c r="G17" s="27">
        <v>1500</v>
      </c>
      <c r="H17" s="27">
        <f>H11*Sheet3!$C$3</f>
        <v>1500</v>
      </c>
      <c r="I17" s="27">
        <f>I11*Sheet3!$C$3</f>
        <v>1500</v>
      </c>
      <c r="J17" s="27">
        <f>J11*Sheet3!$C$3</f>
        <v>1500</v>
      </c>
      <c r="K17" s="27">
        <f>K11*Sheet3!$C$3</f>
        <v>1500</v>
      </c>
      <c r="L17" s="27">
        <f>L11*Sheet3!$C$3</f>
        <v>1500</v>
      </c>
      <c r="M17" s="27">
        <f>M11*Sheet3!$C$3</f>
        <v>1500</v>
      </c>
      <c r="N17" s="27">
        <f>N11*Sheet3!$C$3</f>
        <v>1500</v>
      </c>
      <c r="O17" s="27">
        <f>O11*Sheet3!$C$3</f>
        <v>1500</v>
      </c>
      <c r="P17" s="27">
        <f>P11*Sheet3!$C$3</f>
        <v>1500</v>
      </c>
      <c r="Q17" s="27">
        <f>Q11*Sheet3!$C$3</f>
        <v>1500</v>
      </c>
      <c r="R17" s="27">
        <f>R11*Sheet3!$C$3</f>
        <v>1500</v>
      </c>
      <c r="S17" s="27">
        <f>S11*Sheet3!$C$3</f>
        <v>1500</v>
      </c>
      <c r="T17" s="27">
        <f>T11*Sheet3!$C$3</f>
        <v>1500</v>
      </c>
      <c r="U17" s="27">
        <f>U11*Sheet3!$C$3</f>
        <v>1500</v>
      </c>
      <c r="V17" s="27">
        <f>V11*Sheet3!$C$3</f>
        <v>1500</v>
      </c>
      <c r="W17" s="27">
        <f>W11*Sheet3!$C$3</f>
        <v>1500</v>
      </c>
      <c r="X17" s="27">
        <f>X11*Sheet3!$C$3</f>
        <v>1500</v>
      </c>
      <c r="Y17" s="27">
        <f>Y11*Sheet3!$C$3</f>
        <v>1500</v>
      </c>
      <c r="Z17" s="27">
        <f>Z11*Sheet3!$C$3</f>
        <v>1500</v>
      </c>
      <c r="AA17" s="28">
        <f>AA11*Sheet3!$C$3</f>
        <v>1500</v>
      </c>
    </row>
    <row r="18" spans="1:30" ht="15.75" x14ac:dyDescent="0.25">
      <c r="A18" s="38"/>
      <c r="B18" s="13" t="s">
        <v>17</v>
      </c>
      <c r="C18" s="14">
        <f t="shared" ref="C18:AA18" si="0">SUM(C12:C17)</f>
        <v>9105</v>
      </c>
      <c r="D18" s="14">
        <f t="shared" si="0"/>
        <v>2955</v>
      </c>
      <c r="E18" s="14">
        <f t="shared" si="0"/>
        <v>2955</v>
      </c>
      <c r="F18" s="14">
        <f t="shared" si="0"/>
        <v>3605</v>
      </c>
      <c r="G18" s="14">
        <f t="shared" si="0"/>
        <v>4455</v>
      </c>
      <c r="H18" s="14">
        <f t="shared" si="0"/>
        <v>4455</v>
      </c>
      <c r="I18" s="14">
        <f t="shared" si="0"/>
        <v>6497</v>
      </c>
      <c r="J18" s="14">
        <f t="shared" si="0"/>
        <v>6497</v>
      </c>
      <c r="K18" s="14">
        <f t="shared" si="0"/>
        <v>6497</v>
      </c>
      <c r="L18" s="14">
        <f t="shared" si="0"/>
        <v>6497</v>
      </c>
      <c r="M18" s="14">
        <f t="shared" si="0"/>
        <v>6497</v>
      </c>
      <c r="N18" s="14">
        <f t="shared" si="0"/>
        <v>6497</v>
      </c>
      <c r="O18" s="14">
        <f t="shared" si="0"/>
        <v>6497</v>
      </c>
      <c r="P18" s="14">
        <f t="shared" si="0"/>
        <v>6497</v>
      </c>
      <c r="Q18" s="14">
        <f t="shared" si="0"/>
        <v>6497</v>
      </c>
      <c r="R18" s="14">
        <f t="shared" si="0"/>
        <v>6497</v>
      </c>
      <c r="S18" s="14">
        <f t="shared" si="0"/>
        <v>6497</v>
      </c>
      <c r="T18" s="14">
        <f t="shared" si="0"/>
        <v>6497</v>
      </c>
      <c r="U18" s="14">
        <f t="shared" si="0"/>
        <v>6497</v>
      </c>
      <c r="V18" s="14">
        <f t="shared" si="0"/>
        <v>6497</v>
      </c>
      <c r="W18" s="14">
        <f t="shared" si="0"/>
        <v>6497</v>
      </c>
      <c r="X18" s="14">
        <f t="shared" si="0"/>
        <v>6497</v>
      </c>
      <c r="Y18" s="14">
        <f t="shared" si="0"/>
        <v>6497</v>
      </c>
      <c r="Z18" s="14">
        <f t="shared" si="0"/>
        <v>6497</v>
      </c>
      <c r="AA18" s="15">
        <f t="shared" si="0"/>
        <v>6497</v>
      </c>
    </row>
    <row r="19" spans="1:30" ht="15.75" x14ac:dyDescent="0.25">
      <c r="A19" s="36" t="s">
        <v>18</v>
      </c>
      <c r="B19" s="37"/>
      <c r="C19" s="14">
        <f>C11*Sheet3!$C$4</f>
        <v>0</v>
      </c>
      <c r="D19" s="14">
        <f>D11*Sheet3!$C$4</f>
        <v>0</v>
      </c>
      <c r="E19" s="14">
        <f>E11*Sheet3!$C$4</f>
        <v>0</v>
      </c>
      <c r="F19" s="14">
        <f>F11*Sheet3!$C$4</f>
        <v>1875</v>
      </c>
      <c r="G19" s="14">
        <f>G11*Sheet3!$C$4</f>
        <v>7500</v>
      </c>
      <c r="H19" s="14">
        <f>H11*Sheet3!$C$4</f>
        <v>7500</v>
      </c>
      <c r="I19" s="14">
        <f>I11*Sheet3!$C$4</f>
        <v>7500</v>
      </c>
      <c r="J19" s="14">
        <f>J11*Sheet3!$C$4</f>
        <v>7500</v>
      </c>
      <c r="K19" s="14">
        <f>K11*Sheet3!$C$4</f>
        <v>7500</v>
      </c>
      <c r="L19" s="14">
        <f>L11*Sheet3!$C$4</f>
        <v>7500</v>
      </c>
      <c r="M19" s="14">
        <f>M11*Sheet3!$C$4</f>
        <v>7500</v>
      </c>
      <c r="N19" s="14">
        <f>N11*Sheet3!$C$4</f>
        <v>7500</v>
      </c>
      <c r="O19" s="14">
        <f>O11*Sheet3!$C$4</f>
        <v>7500</v>
      </c>
      <c r="P19" s="14">
        <f>P11*Sheet3!$C$4</f>
        <v>7500</v>
      </c>
      <c r="Q19" s="14">
        <f>Q11*Sheet3!$C$4</f>
        <v>7500</v>
      </c>
      <c r="R19" s="14">
        <f>R11*Sheet3!$C$4</f>
        <v>7500</v>
      </c>
      <c r="S19" s="14">
        <f>S11*Sheet3!$C$4</f>
        <v>7500</v>
      </c>
      <c r="T19" s="14">
        <f>T11*Sheet3!$C$4</f>
        <v>7500</v>
      </c>
      <c r="U19" s="14">
        <f>U11*Sheet3!$C$4</f>
        <v>7500</v>
      </c>
      <c r="V19" s="14">
        <f>V11*Sheet3!$C$4</f>
        <v>7500</v>
      </c>
      <c r="W19" s="14">
        <f>W11*Sheet3!$C$4</f>
        <v>7500</v>
      </c>
      <c r="X19" s="14">
        <f>X11*Sheet3!$C$4</f>
        <v>7500</v>
      </c>
      <c r="Y19" s="14">
        <f>Y11*Sheet3!$C$4</f>
        <v>7500</v>
      </c>
      <c r="Z19" s="14">
        <f>Z11*Sheet3!$C$4</f>
        <v>7500</v>
      </c>
      <c r="AA19" s="15">
        <f>AA11*Sheet3!$C$4</f>
        <v>7500</v>
      </c>
      <c r="AD19" s="1"/>
    </row>
    <row r="20" spans="1:30" ht="15.75" x14ac:dyDescent="0.25">
      <c r="A20" s="36" t="s">
        <v>19</v>
      </c>
      <c r="B20" s="37"/>
      <c r="C20" s="14">
        <f>C19-C18</f>
        <v>-9105</v>
      </c>
      <c r="D20" s="14">
        <f t="shared" ref="D20:AA20" si="1">D19-D18</f>
        <v>-2955</v>
      </c>
      <c r="E20" s="14">
        <f t="shared" si="1"/>
        <v>-2955</v>
      </c>
      <c r="F20" s="14">
        <f t="shared" si="1"/>
        <v>-1730</v>
      </c>
      <c r="G20" s="14">
        <f t="shared" si="1"/>
        <v>3045</v>
      </c>
      <c r="H20" s="14">
        <f t="shared" si="1"/>
        <v>3045</v>
      </c>
      <c r="I20" s="14">
        <f t="shared" si="1"/>
        <v>1003</v>
      </c>
      <c r="J20" s="14">
        <f t="shared" si="1"/>
        <v>1003</v>
      </c>
      <c r="K20" s="14">
        <f t="shared" si="1"/>
        <v>1003</v>
      </c>
      <c r="L20" s="14">
        <f t="shared" si="1"/>
        <v>1003</v>
      </c>
      <c r="M20" s="14">
        <f t="shared" si="1"/>
        <v>1003</v>
      </c>
      <c r="N20" s="14">
        <f t="shared" si="1"/>
        <v>1003</v>
      </c>
      <c r="O20" s="14">
        <f t="shared" si="1"/>
        <v>1003</v>
      </c>
      <c r="P20" s="14">
        <f t="shared" si="1"/>
        <v>1003</v>
      </c>
      <c r="Q20" s="14">
        <f t="shared" si="1"/>
        <v>1003</v>
      </c>
      <c r="R20" s="14">
        <f t="shared" si="1"/>
        <v>1003</v>
      </c>
      <c r="S20" s="14">
        <f t="shared" si="1"/>
        <v>1003</v>
      </c>
      <c r="T20" s="14">
        <f t="shared" si="1"/>
        <v>1003</v>
      </c>
      <c r="U20" s="14">
        <f t="shared" si="1"/>
        <v>1003</v>
      </c>
      <c r="V20" s="14">
        <f t="shared" si="1"/>
        <v>1003</v>
      </c>
      <c r="W20" s="14">
        <f t="shared" si="1"/>
        <v>1003</v>
      </c>
      <c r="X20" s="14">
        <f t="shared" si="1"/>
        <v>1003</v>
      </c>
      <c r="Y20" s="14">
        <f t="shared" si="1"/>
        <v>1003</v>
      </c>
      <c r="Z20" s="14">
        <f t="shared" si="1"/>
        <v>1003</v>
      </c>
      <c r="AA20" s="15">
        <f t="shared" si="1"/>
        <v>1003</v>
      </c>
    </row>
    <row r="21" spans="1:30" ht="15.75" thickBot="1" x14ac:dyDescent="0.3">
      <c r="A21" s="16"/>
      <c r="B21" s="6"/>
      <c r="C21" s="6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</row>
    <row r="22" spans="1:30" ht="18.75" x14ac:dyDescent="0.3">
      <c r="A22" s="17"/>
      <c r="B22" s="7" t="s">
        <v>1</v>
      </c>
      <c r="C22" s="8">
        <f>NPV(Sheet3!C7,C20:AA20)</f>
        <v>3276.0754119274497</v>
      </c>
      <c r="D22" s="5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2"/>
    </row>
    <row r="23" spans="1:30" ht="19.5" thickBot="1" x14ac:dyDescent="0.35">
      <c r="A23" s="18"/>
      <c r="B23" s="9" t="s">
        <v>2</v>
      </c>
      <c r="C23" s="10">
        <f>IRR(C20:AA20)</f>
        <v>3.8183201771028186E-2</v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</row>
    <row r="24" spans="1:30" x14ac:dyDescent="0.25">
      <c r="F24" s="1"/>
    </row>
    <row r="25" spans="1:30" ht="15.75" thickBot="1" x14ac:dyDescent="0.3"/>
    <row r="26" spans="1:30" ht="21.75" thickBot="1" x14ac:dyDescent="0.4">
      <c r="A26" s="39" t="s">
        <v>21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1"/>
    </row>
    <row r="27" spans="1:30" ht="15.75" x14ac:dyDescent="0.25">
      <c r="A27" s="46" t="s">
        <v>0</v>
      </c>
      <c r="B27" s="47"/>
      <c r="C27" s="29">
        <v>1</v>
      </c>
      <c r="D27" s="29">
        <v>2</v>
      </c>
      <c r="E27" s="29">
        <v>3</v>
      </c>
      <c r="F27" s="29">
        <v>4</v>
      </c>
      <c r="G27" s="29">
        <v>5</v>
      </c>
      <c r="H27" s="29">
        <v>6</v>
      </c>
      <c r="I27" s="29">
        <v>7</v>
      </c>
      <c r="J27" s="29">
        <v>8</v>
      </c>
      <c r="K27" s="29">
        <v>9</v>
      </c>
      <c r="L27" s="29">
        <v>10</v>
      </c>
      <c r="M27" s="29">
        <v>11</v>
      </c>
      <c r="N27" s="29">
        <v>12</v>
      </c>
      <c r="O27" s="29">
        <v>13</v>
      </c>
      <c r="P27" s="29">
        <v>14</v>
      </c>
      <c r="Q27" s="29">
        <v>15</v>
      </c>
      <c r="R27" s="29">
        <v>16</v>
      </c>
      <c r="S27" s="29">
        <v>17</v>
      </c>
      <c r="T27" s="29">
        <v>18</v>
      </c>
      <c r="U27" s="29">
        <v>19</v>
      </c>
      <c r="V27" s="29">
        <v>20</v>
      </c>
      <c r="W27" s="29">
        <v>21</v>
      </c>
      <c r="X27" s="29">
        <v>22</v>
      </c>
      <c r="Y27" s="29">
        <v>23</v>
      </c>
      <c r="Z27" s="29">
        <v>24</v>
      </c>
      <c r="AA27" s="30">
        <v>25</v>
      </c>
    </row>
    <row r="28" spans="1:30" ht="15.75" x14ac:dyDescent="0.25">
      <c r="A28" s="36" t="s">
        <v>9</v>
      </c>
      <c r="B28" s="37"/>
      <c r="C28" s="25">
        <v>0</v>
      </c>
      <c r="D28" s="25">
        <v>0</v>
      </c>
      <c r="E28" s="25">
        <v>0</v>
      </c>
      <c r="F28" s="25">
        <v>500</v>
      </c>
      <c r="G28" s="25">
        <v>2000</v>
      </c>
      <c r="H28" s="25">
        <v>3000</v>
      </c>
      <c r="I28" s="25">
        <v>3000</v>
      </c>
      <c r="J28" s="25">
        <v>3000</v>
      </c>
      <c r="K28" s="25">
        <v>3000</v>
      </c>
      <c r="L28" s="25">
        <v>3000</v>
      </c>
      <c r="M28" s="25">
        <v>3000</v>
      </c>
      <c r="N28" s="25">
        <v>3000</v>
      </c>
      <c r="O28" s="25">
        <v>3000</v>
      </c>
      <c r="P28" s="25">
        <v>3000</v>
      </c>
      <c r="Q28" s="25">
        <v>3000</v>
      </c>
      <c r="R28" s="25">
        <v>3000</v>
      </c>
      <c r="S28" s="25">
        <v>3000</v>
      </c>
      <c r="T28" s="25">
        <v>3000</v>
      </c>
      <c r="U28" s="25">
        <v>3000</v>
      </c>
      <c r="V28" s="25">
        <v>3000</v>
      </c>
      <c r="W28" s="25">
        <v>3000</v>
      </c>
      <c r="X28" s="25">
        <v>3000</v>
      </c>
      <c r="Y28" s="25">
        <v>3000</v>
      </c>
      <c r="Z28" s="25">
        <v>3000</v>
      </c>
      <c r="AA28" s="26">
        <v>3000</v>
      </c>
    </row>
    <row r="29" spans="1:30" ht="15" customHeight="1" x14ac:dyDescent="0.25">
      <c r="A29" s="49" t="s">
        <v>26</v>
      </c>
      <c r="B29" s="13" t="str">
        <f t="shared" ref="B29:AA29" si="2">B12</f>
        <v>Árboles (300u/Ha)</v>
      </c>
      <c r="C29" s="27">
        <f t="shared" si="2"/>
        <v>4800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0</v>
      </c>
      <c r="O29" s="27">
        <f t="shared" si="2"/>
        <v>0</v>
      </c>
      <c r="P29" s="27">
        <f t="shared" si="2"/>
        <v>0</v>
      </c>
      <c r="Q29" s="27">
        <f t="shared" si="2"/>
        <v>0</v>
      </c>
      <c r="R29" s="27">
        <f t="shared" si="2"/>
        <v>0</v>
      </c>
      <c r="S29" s="27">
        <f t="shared" si="2"/>
        <v>0</v>
      </c>
      <c r="T29" s="27">
        <f t="shared" si="2"/>
        <v>0</v>
      </c>
      <c r="U29" s="27">
        <f t="shared" si="2"/>
        <v>0</v>
      </c>
      <c r="V29" s="27">
        <f t="shared" si="2"/>
        <v>0</v>
      </c>
      <c r="W29" s="27">
        <f t="shared" si="2"/>
        <v>0</v>
      </c>
      <c r="X29" s="27">
        <f t="shared" si="2"/>
        <v>0</v>
      </c>
      <c r="Y29" s="27">
        <f t="shared" si="2"/>
        <v>0</v>
      </c>
      <c r="Z29" s="27">
        <f t="shared" si="2"/>
        <v>0</v>
      </c>
      <c r="AA29" s="28">
        <f t="shared" si="2"/>
        <v>0</v>
      </c>
    </row>
    <row r="30" spans="1:30" ht="15.75" x14ac:dyDescent="0.25">
      <c r="A30" s="50"/>
      <c r="B30" s="13" t="str">
        <f t="shared" ref="B30:AA30" si="3">B13</f>
        <v>inatslación riego</v>
      </c>
      <c r="C30" s="27">
        <f t="shared" si="3"/>
        <v>1350</v>
      </c>
      <c r="D30" s="27">
        <f t="shared" si="3"/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  <c r="I30" s="27">
        <f t="shared" si="3"/>
        <v>0</v>
      </c>
      <c r="J30" s="27">
        <f t="shared" si="3"/>
        <v>0</v>
      </c>
      <c r="K30" s="27">
        <f t="shared" si="3"/>
        <v>0</v>
      </c>
      <c r="L30" s="27">
        <f t="shared" si="3"/>
        <v>0</v>
      </c>
      <c r="M30" s="27">
        <f t="shared" si="3"/>
        <v>0</v>
      </c>
      <c r="N30" s="27">
        <f t="shared" si="3"/>
        <v>0</v>
      </c>
      <c r="O30" s="27">
        <f t="shared" si="3"/>
        <v>0</v>
      </c>
      <c r="P30" s="27">
        <f t="shared" si="3"/>
        <v>0</v>
      </c>
      <c r="Q30" s="27">
        <f t="shared" si="3"/>
        <v>0</v>
      </c>
      <c r="R30" s="27">
        <f t="shared" si="3"/>
        <v>0</v>
      </c>
      <c r="S30" s="27">
        <f t="shared" si="3"/>
        <v>0</v>
      </c>
      <c r="T30" s="27">
        <f t="shared" si="3"/>
        <v>0</v>
      </c>
      <c r="U30" s="27">
        <f t="shared" si="3"/>
        <v>0</v>
      </c>
      <c r="V30" s="27">
        <f t="shared" si="3"/>
        <v>0</v>
      </c>
      <c r="W30" s="27">
        <f t="shared" si="3"/>
        <v>0</v>
      </c>
      <c r="X30" s="27">
        <f t="shared" si="3"/>
        <v>0</v>
      </c>
      <c r="Y30" s="27">
        <f t="shared" si="3"/>
        <v>0</v>
      </c>
      <c r="Z30" s="27">
        <f t="shared" si="3"/>
        <v>0</v>
      </c>
      <c r="AA30" s="28">
        <f t="shared" si="3"/>
        <v>0</v>
      </c>
    </row>
    <row r="31" spans="1:30" ht="15.75" x14ac:dyDescent="0.25">
      <c r="A31" s="50"/>
      <c r="B31" s="13" t="str">
        <f t="shared" ref="B31:AA31" si="4">B14</f>
        <v>mano obra y maquinaria</v>
      </c>
      <c r="C31" s="27">
        <f t="shared" si="4"/>
        <v>1135</v>
      </c>
      <c r="D31" s="27">
        <f t="shared" si="4"/>
        <v>1135</v>
      </c>
      <c r="E31" s="27">
        <f t="shared" si="4"/>
        <v>1135</v>
      </c>
      <c r="F31" s="27">
        <f t="shared" si="4"/>
        <v>1135</v>
      </c>
      <c r="G31" s="27">
        <f t="shared" si="4"/>
        <v>1135</v>
      </c>
      <c r="H31" s="27">
        <f t="shared" si="4"/>
        <v>1135</v>
      </c>
      <c r="I31" s="27">
        <f t="shared" si="4"/>
        <v>1450</v>
      </c>
      <c r="J31" s="27">
        <f t="shared" si="4"/>
        <v>1450</v>
      </c>
      <c r="K31" s="27">
        <f t="shared" si="4"/>
        <v>1450</v>
      </c>
      <c r="L31" s="27">
        <f t="shared" si="4"/>
        <v>1450</v>
      </c>
      <c r="M31" s="27">
        <f t="shared" si="4"/>
        <v>1450</v>
      </c>
      <c r="N31" s="27">
        <f t="shared" si="4"/>
        <v>1450</v>
      </c>
      <c r="O31" s="27">
        <f t="shared" si="4"/>
        <v>1450</v>
      </c>
      <c r="P31" s="27">
        <f t="shared" si="4"/>
        <v>1450</v>
      </c>
      <c r="Q31" s="27">
        <f t="shared" si="4"/>
        <v>1450</v>
      </c>
      <c r="R31" s="27">
        <f t="shared" si="4"/>
        <v>1450</v>
      </c>
      <c r="S31" s="27">
        <f t="shared" si="4"/>
        <v>1450</v>
      </c>
      <c r="T31" s="27">
        <f t="shared" si="4"/>
        <v>1450</v>
      </c>
      <c r="U31" s="27">
        <f t="shared" si="4"/>
        <v>1450</v>
      </c>
      <c r="V31" s="27">
        <f t="shared" si="4"/>
        <v>1450</v>
      </c>
      <c r="W31" s="27">
        <f t="shared" si="4"/>
        <v>1450</v>
      </c>
      <c r="X31" s="27">
        <f t="shared" si="4"/>
        <v>1450</v>
      </c>
      <c r="Y31" s="27">
        <f t="shared" si="4"/>
        <v>1450</v>
      </c>
      <c r="Z31" s="27">
        <f t="shared" si="4"/>
        <v>1450</v>
      </c>
      <c r="AA31" s="28">
        <f t="shared" si="4"/>
        <v>1450</v>
      </c>
    </row>
    <row r="32" spans="1:30" ht="15.75" x14ac:dyDescent="0.25">
      <c r="A32" s="50"/>
      <c r="B32" s="13" t="str">
        <f t="shared" ref="B32:AA32" si="5">B15</f>
        <v>riego y tratamientos</v>
      </c>
      <c r="C32" s="27">
        <f t="shared" si="5"/>
        <v>1320</v>
      </c>
      <c r="D32" s="27">
        <f t="shared" si="5"/>
        <v>1320</v>
      </c>
      <c r="E32" s="27">
        <f t="shared" si="5"/>
        <v>1320</v>
      </c>
      <c r="F32" s="27">
        <f t="shared" si="5"/>
        <v>1320</v>
      </c>
      <c r="G32" s="27">
        <f t="shared" si="5"/>
        <v>1320</v>
      </c>
      <c r="H32" s="27">
        <f t="shared" si="5"/>
        <v>1320</v>
      </c>
      <c r="I32" s="27">
        <f t="shared" si="5"/>
        <v>2800</v>
      </c>
      <c r="J32" s="27">
        <f t="shared" si="5"/>
        <v>2800</v>
      </c>
      <c r="K32" s="27">
        <f t="shared" si="5"/>
        <v>2800</v>
      </c>
      <c r="L32" s="27">
        <f t="shared" si="5"/>
        <v>2800</v>
      </c>
      <c r="M32" s="27">
        <f t="shared" si="5"/>
        <v>2800</v>
      </c>
      <c r="N32" s="27">
        <f t="shared" si="5"/>
        <v>2800</v>
      </c>
      <c r="O32" s="27">
        <f t="shared" si="5"/>
        <v>2800</v>
      </c>
      <c r="P32" s="27">
        <f t="shared" si="5"/>
        <v>2800</v>
      </c>
      <c r="Q32" s="27">
        <f t="shared" si="5"/>
        <v>2800</v>
      </c>
      <c r="R32" s="27">
        <f t="shared" si="5"/>
        <v>2800</v>
      </c>
      <c r="S32" s="27">
        <f t="shared" si="5"/>
        <v>2800</v>
      </c>
      <c r="T32" s="27">
        <f t="shared" si="5"/>
        <v>2800</v>
      </c>
      <c r="U32" s="27">
        <f t="shared" si="5"/>
        <v>2800</v>
      </c>
      <c r="V32" s="27">
        <f t="shared" si="5"/>
        <v>2800</v>
      </c>
      <c r="W32" s="27">
        <f t="shared" si="5"/>
        <v>2800</v>
      </c>
      <c r="X32" s="27">
        <f t="shared" si="5"/>
        <v>2800</v>
      </c>
      <c r="Y32" s="27">
        <f t="shared" si="5"/>
        <v>2800</v>
      </c>
      <c r="Z32" s="27">
        <f t="shared" si="5"/>
        <v>2800</v>
      </c>
      <c r="AA32" s="28">
        <f t="shared" si="5"/>
        <v>2800</v>
      </c>
    </row>
    <row r="33" spans="1:27" ht="15.75" x14ac:dyDescent="0.25">
      <c r="A33" s="50"/>
      <c r="B33" s="13" t="str">
        <f t="shared" ref="B33:AA33" si="6">B16</f>
        <v>otros</v>
      </c>
      <c r="C33" s="27">
        <f t="shared" si="6"/>
        <v>500</v>
      </c>
      <c r="D33" s="27">
        <f t="shared" si="6"/>
        <v>500</v>
      </c>
      <c r="E33" s="27">
        <f t="shared" si="6"/>
        <v>500</v>
      </c>
      <c r="F33" s="27">
        <f t="shared" si="6"/>
        <v>500</v>
      </c>
      <c r="G33" s="27">
        <f t="shared" si="6"/>
        <v>500</v>
      </c>
      <c r="H33" s="27">
        <f t="shared" si="6"/>
        <v>500</v>
      </c>
      <c r="I33" s="27">
        <f t="shared" si="6"/>
        <v>747</v>
      </c>
      <c r="J33" s="27">
        <f t="shared" si="6"/>
        <v>747</v>
      </c>
      <c r="K33" s="27">
        <f t="shared" si="6"/>
        <v>747</v>
      </c>
      <c r="L33" s="27">
        <f t="shared" si="6"/>
        <v>747</v>
      </c>
      <c r="M33" s="27">
        <f t="shared" si="6"/>
        <v>747</v>
      </c>
      <c r="N33" s="27">
        <f t="shared" si="6"/>
        <v>747</v>
      </c>
      <c r="O33" s="27">
        <f t="shared" si="6"/>
        <v>747</v>
      </c>
      <c r="P33" s="27">
        <f t="shared" si="6"/>
        <v>747</v>
      </c>
      <c r="Q33" s="27">
        <f t="shared" si="6"/>
        <v>747</v>
      </c>
      <c r="R33" s="27">
        <f t="shared" si="6"/>
        <v>747</v>
      </c>
      <c r="S33" s="27">
        <f t="shared" si="6"/>
        <v>747</v>
      </c>
      <c r="T33" s="27">
        <f t="shared" si="6"/>
        <v>747</v>
      </c>
      <c r="U33" s="27">
        <f t="shared" si="6"/>
        <v>747</v>
      </c>
      <c r="V33" s="27">
        <f t="shared" si="6"/>
        <v>747</v>
      </c>
      <c r="W33" s="27">
        <f t="shared" si="6"/>
        <v>747</v>
      </c>
      <c r="X33" s="27">
        <f t="shared" si="6"/>
        <v>747</v>
      </c>
      <c r="Y33" s="27">
        <f t="shared" si="6"/>
        <v>747</v>
      </c>
      <c r="Z33" s="27">
        <f t="shared" si="6"/>
        <v>747</v>
      </c>
      <c r="AA33" s="28">
        <f t="shared" si="6"/>
        <v>747</v>
      </c>
    </row>
    <row r="34" spans="1:27" ht="15.75" x14ac:dyDescent="0.25">
      <c r="A34" s="50"/>
      <c r="B34" s="13" t="str">
        <f t="shared" ref="B34:B35" si="7">B17</f>
        <v>recolección y secado</v>
      </c>
      <c r="C34" s="27">
        <f>C17</f>
        <v>0</v>
      </c>
      <c r="D34" s="27">
        <f>D17</f>
        <v>0</v>
      </c>
      <c r="E34" s="27">
        <f>E17</f>
        <v>0</v>
      </c>
      <c r="F34" s="27">
        <f>F17</f>
        <v>650</v>
      </c>
      <c r="G34" s="27">
        <f>G17</f>
        <v>1500</v>
      </c>
      <c r="H34" s="27">
        <f>H28*$C$3</f>
        <v>2250</v>
      </c>
      <c r="I34" s="27">
        <f>I28*$C$3</f>
        <v>2250</v>
      </c>
      <c r="J34" s="27">
        <f>J28*$C$3</f>
        <v>2250</v>
      </c>
      <c r="K34" s="27">
        <f>K28*$C$3</f>
        <v>2250</v>
      </c>
      <c r="L34" s="27">
        <f>L28*$C$3</f>
        <v>2250</v>
      </c>
      <c r="M34" s="27">
        <f>M28*$C$3</f>
        <v>2250</v>
      </c>
      <c r="N34" s="27">
        <f>N28*$C$3</f>
        <v>2250</v>
      </c>
      <c r="O34" s="27">
        <f>O28*$C$3</f>
        <v>2250</v>
      </c>
      <c r="P34" s="27">
        <f>P28*$C$3</f>
        <v>2250</v>
      </c>
      <c r="Q34" s="27">
        <f>Q28*$C$3</f>
        <v>2250</v>
      </c>
      <c r="R34" s="27">
        <f>R28*$C$3</f>
        <v>2250</v>
      </c>
      <c r="S34" s="27">
        <f>S28*$C$3</f>
        <v>2250</v>
      </c>
      <c r="T34" s="27">
        <f>T28*$C$3</f>
        <v>2250</v>
      </c>
      <c r="U34" s="27">
        <f>U28*$C$3</f>
        <v>2250</v>
      </c>
      <c r="V34" s="27">
        <f>V28*$C$3</f>
        <v>2250</v>
      </c>
      <c r="W34" s="27">
        <f>W28*$C$3</f>
        <v>2250</v>
      </c>
      <c r="X34" s="27">
        <f>X28*$C$3</f>
        <v>2250</v>
      </c>
      <c r="Y34" s="27">
        <f>Y28*$C$3</f>
        <v>2250</v>
      </c>
      <c r="Z34" s="27">
        <f>Z28*$C$3</f>
        <v>2250</v>
      </c>
      <c r="AA34" s="28">
        <f>AA28*$C$3</f>
        <v>2250</v>
      </c>
    </row>
    <row r="35" spans="1:27" ht="15.75" x14ac:dyDescent="0.25">
      <c r="A35" s="51"/>
      <c r="B35" s="13" t="str">
        <f t="shared" si="7"/>
        <v>TOTAL COSTES</v>
      </c>
      <c r="C35" s="14">
        <f t="shared" ref="C35:AA35" si="8">SUM(C29:C34)</f>
        <v>9105</v>
      </c>
      <c r="D35" s="14">
        <f t="shared" si="8"/>
        <v>2955</v>
      </c>
      <c r="E35" s="14">
        <f t="shared" si="8"/>
        <v>2955</v>
      </c>
      <c r="F35" s="14">
        <f t="shared" si="8"/>
        <v>3605</v>
      </c>
      <c r="G35" s="14">
        <f t="shared" si="8"/>
        <v>4455</v>
      </c>
      <c r="H35" s="14">
        <f t="shared" si="8"/>
        <v>5205</v>
      </c>
      <c r="I35" s="14">
        <f t="shared" si="8"/>
        <v>7247</v>
      </c>
      <c r="J35" s="14">
        <f t="shared" si="8"/>
        <v>7247</v>
      </c>
      <c r="K35" s="14">
        <f t="shared" si="8"/>
        <v>7247</v>
      </c>
      <c r="L35" s="14">
        <f t="shared" si="8"/>
        <v>7247</v>
      </c>
      <c r="M35" s="14">
        <f t="shared" si="8"/>
        <v>7247</v>
      </c>
      <c r="N35" s="14">
        <f t="shared" si="8"/>
        <v>7247</v>
      </c>
      <c r="O35" s="14">
        <f t="shared" si="8"/>
        <v>7247</v>
      </c>
      <c r="P35" s="14">
        <f t="shared" si="8"/>
        <v>7247</v>
      </c>
      <c r="Q35" s="14">
        <f t="shared" si="8"/>
        <v>7247</v>
      </c>
      <c r="R35" s="14">
        <f t="shared" si="8"/>
        <v>7247</v>
      </c>
      <c r="S35" s="14">
        <f t="shared" si="8"/>
        <v>7247</v>
      </c>
      <c r="T35" s="14">
        <f t="shared" si="8"/>
        <v>7247</v>
      </c>
      <c r="U35" s="14">
        <f t="shared" si="8"/>
        <v>7247</v>
      </c>
      <c r="V35" s="14">
        <f t="shared" si="8"/>
        <v>7247</v>
      </c>
      <c r="W35" s="14">
        <f t="shared" si="8"/>
        <v>7247</v>
      </c>
      <c r="X35" s="14">
        <f t="shared" si="8"/>
        <v>7247</v>
      </c>
      <c r="Y35" s="14">
        <f t="shared" si="8"/>
        <v>7247</v>
      </c>
      <c r="Z35" s="14">
        <f t="shared" si="8"/>
        <v>7247</v>
      </c>
      <c r="AA35" s="15">
        <f t="shared" si="8"/>
        <v>7247</v>
      </c>
    </row>
    <row r="36" spans="1:27" ht="15.75" x14ac:dyDescent="0.25">
      <c r="A36" s="36" t="s">
        <v>18</v>
      </c>
      <c r="B36" s="37"/>
      <c r="C36" s="14">
        <f>C28*Sheet3!$C$4</f>
        <v>0</v>
      </c>
      <c r="D36" s="14">
        <f>D28*Sheet3!$C$4</f>
        <v>0</v>
      </c>
      <c r="E36" s="14">
        <f>E28*Sheet3!$C$4</f>
        <v>0</v>
      </c>
      <c r="F36" s="14">
        <f>F28*Sheet3!$C$4</f>
        <v>1875</v>
      </c>
      <c r="G36" s="14">
        <f>G28*Sheet3!$C$4</f>
        <v>7500</v>
      </c>
      <c r="H36" s="14">
        <f>H28*Sheet3!$C$4</f>
        <v>11250</v>
      </c>
      <c r="I36" s="14">
        <f>I28*Sheet3!$C$4</f>
        <v>11250</v>
      </c>
      <c r="J36" s="14">
        <f>J28*Sheet3!$C$4</f>
        <v>11250</v>
      </c>
      <c r="K36" s="14">
        <f>K28*Sheet3!$C$4</f>
        <v>11250</v>
      </c>
      <c r="L36" s="14">
        <f>L28*Sheet3!$C$4</f>
        <v>11250</v>
      </c>
      <c r="M36" s="14">
        <f>M28*Sheet3!$C$4</f>
        <v>11250</v>
      </c>
      <c r="N36" s="14">
        <f>N28*Sheet3!$C$4</f>
        <v>11250</v>
      </c>
      <c r="O36" s="14">
        <f>O28*Sheet3!$C$4</f>
        <v>11250</v>
      </c>
      <c r="P36" s="14">
        <f>P28*Sheet3!$C$4</f>
        <v>11250</v>
      </c>
      <c r="Q36" s="14">
        <f>Q28*Sheet3!$C$4</f>
        <v>11250</v>
      </c>
      <c r="R36" s="14">
        <f>R28*Sheet3!$C$4</f>
        <v>11250</v>
      </c>
      <c r="S36" s="14">
        <f>S28*Sheet3!$C$4</f>
        <v>11250</v>
      </c>
      <c r="T36" s="14">
        <f>T28*Sheet3!$C$4</f>
        <v>11250</v>
      </c>
      <c r="U36" s="14">
        <f>U28*Sheet3!$C$4</f>
        <v>11250</v>
      </c>
      <c r="V36" s="14">
        <f>V28*Sheet3!$C$4</f>
        <v>11250</v>
      </c>
      <c r="W36" s="14">
        <f>W28*Sheet3!$C$4</f>
        <v>11250</v>
      </c>
      <c r="X36" s="14">
        <f>X28*Sheet3!$C$4</f>
        <v>11250</v>
      </c>
      <c r="Y36" s="14">
        <f>Y28*Sheet3!$C$4</f>
        <v>11250</v>
      </c>
      <c r="Z36" s="14">
        <f>Z28*Sheet3!$C$4</f>
        <v>11250</v>
      </c>
      <c r="AA36" s="15">
        <f>AA28*Sheet3!$C$4</f>
        <v>11250</v>
      </c>
    </row>
    <row r="37" spans="1:27" ht="15.75" x14ac:dyDescent="0.25">
      <c r="A37" s="36" t="s">
        <v>19</v>
      </c>
      <c r="B37" s="37"/>
      <c r="C37" s="14">
        <f>C36-C35</f>
        <v>-9105</v>
      </c>
      <c r="D37" s="14">
        <f t="shared" ref="D37:AA37" si="9">D36-D35</f>
        <v>-2955</v>
      </c>
      <c r="E37" s="14">
        <f t="shared" si="9"/>
        <v>-2955</v>
      </c>
      <c r="F37" s="14">
        <f t="shared" si="9"/>
        <v>-1730</v>
      </c>
      <c r="G37" s="14">
        <f t="shared" si="9"/>
        <v>3045</v>
      </c>
      <c r="H37" s="14">
        <f t="shared" si="9"/>
        <v>6045</v>
      </c>
      <c r="I37" s="14">
        <f t="shared" si="9"/>
        <v>4003</v>
      </c>
      <c r="J37" s="14">
        <f t="shared" si="9"/>
        <v>4003</v>
      </c>
      <c r="K37" s="14">
        <f t="shared" si="9"/>
        <v>4003</v>
      </c>
      <c r="L37" s="14">
        <f t="shared" si="9"/>
        <v>4003</v>
      </c>
      <c r="M37" s="14">
        <f t="shared" si="9"/>
        <v>4003</v>
      </c>
      <c r="N37" s="14">
        <f t="shared" si="9"/>
        <v>4003</v>
      </c>
      <c r="O37" s="14">
        <f t="shared" si="9"/>
        <v>4003</v>
      </c>
      <c r="P37" s="14">
        <f t="shared" si="9"/>
        <v>4003</v>
      </c>
      <c r="Q37" s="14">
        <f t="shared" si="9"/>
        <v>4003</v>
      </c>
      <c r="R37" s="14">
        <f t="shared" si="9"/>
        <v>4003</v>
      </c>
      <c r="S37" s="14">
        <f t="shared" si="9"/>
        <v>4003</v>
      </c>
      <c r="T37" s="14">
        <f t="shared" si="9"/>
        <v>4003</v>
      </c>
      <c r="U37" s="14">
        <f t="shared" si="9"/>
        <v>4003</v>
      </c>
      <c r="V37" s="14">
        <f t="shared" si="9"/>
        <v>4003</v>
      </c>
      <c r="W37" s="14">
        <f t="shared" si="9"/>
        <v>4003</v>
      </c>
      <c r="X37" s="14">
        <f t="shared" si="9"/>
        <v>4003</v>
      </c>
      <c r="Y37" s="14">
        <f t="shared" si="9"/>
        <v>4003</v>
      </c>
      <c r="Z37" s="14">
        <f t="shared" si="9"/>
        <v>4003</v>
      </c>
      <c r="AA37" s="15">
        <f t="shared" si="9"/>
        <v>4003</v>
      </c>
    </row>
    <row r="38" spans="1:27" ht="15.75" thickBot="1" x14ac:dyDescent="0.3">
      <c r="A38" s="16"/>
      <c r="B38" s="6"/>
      <c r="C38" s="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2"/>
    </row>
    <row r="39" spans="1:27" ht="18.75" x14ac:dyDescent="0.3">
      <c r="A39" s="17"/>
      <c r="B39" s="7" t="s">
        <v>1</v>
      </c>
      <c r="C39" s="8">
        <f>NPV(Sheet3!C7,C37:AA37)</f>
        <v>47706.066307172958</v>
      </c>
      <c r="D39" s="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</row>
    <row r="40" spans="1:27" ht="19.5" thickBot="1" x14ac:dyDescent="0.35">
      <c r="A40" s="18"/>
      <c r="B40" s="9" t="s">
        <v>2</v>
      </c>
      <c r="C40" s="10">
        <f>IRR(C37:AA37)</f>
        <v>0.16723002188158143</v>
      </c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1"/>
    </row>
    <row r="42" spans="1:27" ht="15.75" thickBot="1" x14ac:dyDescent="0.3"/>
    <row r="43" spans="1:27" ht="21.75" thickBot="1" x14ac:dyDescent="0.4">
      <c r="A43" s="39" t="s">
        <v>22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/>
    </row>
    <row r="44" spans="1:27" ht="15.75" x14ac:dyDescent="0.25">
      <c r="A44" s="46" t="s">
        <v>0</v>
      </c>
      <c r="B44" s="47"/>
      <c r="C44" s="29">
        <v>1</v>
      </c>
      <c r="D44" s="29">
        <v>2</v>
      </c>
      <c r="E44" s="29">
        <v>3</v>
      </c>
      <c r="F44" s="29">
        <v>4</v>
      </c>
      <c r="G44" s="29">
        <v>5</v>
      </c>
      <c r="H44" s="29">
        <v>6</v>
      </c>
      <c r="I44" s="29">
        <v>7</v>
      </c>
      <c r="J44" s="29">
        <v>8</v>
      </c>
      <c r="K44" s="29">
        <v>9</v>
      </c>
      <c r="L44" s="29">
        <v>10</v>
      </c>
      <c r="M44" s="29">
        <v>11</v>
      </c>
      <c r="N44" s="29">
        <v>12</v>
      </c>
      <c r="O44" s="29">
        <v>13</v>
      </c>
      <c r="P44" s="29">
        <v>14</v>
      </c>
      <c r="Q44" s="29">
        <v>15</v>
      </c>
      <c r="R44" s="29">
        <v>16</v>
      </c>
      <c r="S44" s="29">
        <v>17</v>
      </c>
      <c r="T44" s="29">
        <v>18</v>
      </c>
      <c r="U44" s="29">
        <v>19</v>
      </c>
      <c r="V44" s="29">
        <v>20</v>
      </c>
      <c r="W44" s="29">
        <v>21</v>
      </c>
      <c r="X44" s="29">
        <v>22</v>
      </c>
      <c r="Y44" s="29">
        <v>23</v>
      </c>
      <c r="Z44" s="29">
        <v>24</v>
      </c>
      <c r="AA44" s="30">
        <v>25</v>
      </c>
    </row>
    <row r="45" spans="1:27" ht="15.75" x14ac:dyDescent="0.25">
      <c r="A45" s="36" t="s">
        <v>9</v>
      </c>
      <c r="B45" s="37"/>
      <c r="C45" s="25">
        <v>0</v>
      </c>
      <c r="D45" s="25">
        <v>0</v>
      </c>
      <c r="E45" s="25">
        <v>0</v>
      </c>
      <c r="F45" s="25">
        <v>500</v>
      </c>
      <c r="G45" s="25">
        <v>2000</v>
      </c>
      <c r="H45" s="25">
        <v>4000</v>
      </c>
      <c r="I45" s="25">
        <v>4000</v>
      </c>
      <c r="J45" s="25">
        <v>4000</v>
      </c>
      <c r="K45" s="25">
        <v>4000</v>
      </c>
      <c r="L45" s="25">
        <v>4000</v>
      </c>
      <c r="M45" s="25">
        <v>4000</v>
      </c>
      <c r="N45" s="25">
        <v>4000</v>
      </c>
      <c r="O45" s="25">
        <v>4000</v>
      </c>
      <c r="P45" s="25">
        <v>4000</v>
      </c>
      <c r="Q45" s="25">
        <v>4000</v>
      </c>
      <c r="R45" s="25">
        <v>4000</v>
      </c>
      <c r="S45" s="25">
        <v>4000</v>
      </c>
      <c r="T45" s="25">
        <v>4000</v>
      </c>
      <c r="U45" s="25">
        <v>4000</v>
      </c>
      <c r="V45" s="25">
        <v>4000</v>
      </c>
      <c r="W45" s="25">
        <v>4000</v>
      </c>
      <c r="X45" s="25">
        <v>4000</v>
      </c>
      <c r="Y45" s="25">
        <v>4000</v>
      </c>
      <c r="Z45" s="25">
        <v>4000</v>
      </c>
      <c r="AA45" s="26">
        <v>4000</v>
      </c>
    </row>
    <row r="46" spans="1:27" ht="15" customHeight="1" x14ac:dyDescent="0.25">
      <c r="A46" s="49" t="s">
        <v>26</v>
      </c>
      <c r="B46" s="13" t="str">
        <f t="shared" ref="B46:AA46" si="10">B29</f>
        <v>Árboles (300u/Ha)</v>
      </c>
      <c r="C46" s="27">
        <f t="shared" si="10"/>
        <v>4800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8">
        <f t="shared" si="10"/>
        <v>0</v>
      </c>
    </row>
    <row r="47" spans="1:27" ht="15.75" x14ac:dyDescent="0.25">
      <c r="A47" s="50"/>
      <c r="B47" s="13" t="str">
        <f t="shared" ref="B47:AA47" si="11">B30</f>
        <v>inatslación riego</v>
      </c>
      <c r="C47" s="27">
        <f t="shared" si="11"/>
        <v>1350</v>
      </c>
      <c r="D47" s="27">
        <f t="shared" si="11"/>
        <v>0</v>
      </c>
      <c r="E47" s="27">
        <f t="shared" si="11"/>
        <v>0</v>
      </c>
      <c r="F47" s="27">
        <f t="shared" si="11"/>
        <v>0</v>
      </c>
      <c r="G47" s="27">
        <f t="shared" si="11"/>
        <v>0</v>
      </c>
      <c r="H47" s="27">
        <f t="shared" si="11"/>
        <v>0</v>
      </c>
      <c r="I47" s="27">
        <f t="shared" si="11"/>
        <v>0</v>
      </c>
      <c r="J47" s="27">
        <f t="shared" si="11"/>
        <v>0</v>
      </c>
      <c r="K47" s="27">
        <f t="shared" si="11"/>
        <v>0</v>
      </c>
      <c r="L47" s="27">
        <f t="shared" si="11"/>
        <v>0</v>
      </c>
      <c r="M47" s="27">
        <f t="shared" si="11"/>
        <v>0</v>
      </c>
      <c r="N47" s="27">
        <f t="shared" si="11"/>
        <v>0</v>
      </c>
      <c r="O47" s="27">
        <f t="shared" si="11"/>
        <v>0</v>
      </c>
      <c r="P47" s="27">
        <f t="shared" si="11"/>
        <v>0</v>
      </c>
      <c r="Q47" s="27">
        <f t="shared" si="11"/>
        <v>0</v>
      </c>
      <c r="R47" s="27">
        <f t="shared" si="11"/>
        <v>0</v>
      </c>
      <c r="S47" s="27">
        <f t="shared" si="11"/>
        <v>0</v>
      </c>
      <c r="T47" s="27">
        <f t="shared" si="11"/>
        <v>0</v>
      </c>
      <c r="U47" s="27">
        <f t="shared" si="11"/>
        <v>0</v>
      </c>
      <c r="V47" s="27">
        <f t="shared" si="11"/>
        <v>0</v>
      </c>
      <c r="W47" s="27">
        <f t="shared" si="11"/>
        <v>0</v>
      </c>
      <c r="X47" s="27">
        <f t="shared" si="11"/>
        <v>0</v>
      </c>
      <c r="Y47" s="27">
        <f t="shared" si="11"/>
        <v>0</v>
      </c>
      <c r="Z47" s="27">
        <f t="shared" si="11"/>
        <v>0</v>
      </c>
      <c r="AA47" s="28">
        <f t="shared" si="11"/>
        <v>0</v>
      </c>
    </row>
    <row r="48" spans="1:27" ht="15.75" x14ac:dyDescent="0.25">
      <c r="A48" s="50"/>
      <c r="B48" s="13" t="str">
        <f t="shared" ref="B48:AA48" si="12">B31</f>
        <v>mano obra y maquinaria</v>
      </c>
      <c r="C48" s="27">
        <f t="shared" si="12"/>
        <v>1135</v>
      </c>
      <c r="D48" s="27">
        <f t="shared" si="12"/>
        <v>1135</v>
      </c>
      <c r="E48" s="27">
        <f t="shared" si="12"/>
        <v>1135</v>
      </c>
      <c r="F48" s="27">
        <f t="shared" si="12"/>
        <v>1135</v>
      </c>
      <c r="G48" s="27">
        <f t="shared" si="12"/>
        <v>1135</v>
      </c>
      <c r="H48" s="27">
        <f t="shared" si="12"/>
        <v>1135</v>
      </c>
      <c r="I48" s="27">
        <f t="shared" si="12"/>
        <v>1450</v>
      </c>
      <c r="J48" s="27">
        <f t="shared" si="12"/>
        <v>1450</v>
      </c>
      <c r="K48" s="27">
        <f t="shared" si="12"/>
        <v>1450</v>
      </c>
      <c r="L48" s="27">
        <f t="shared" si="12"/>
        <v>1450</v>
      </c>
      <c r="M48" s="27">
        <f t="shared" si="12"/>
        <v>1450</v>
      </c>
      <c r="N48" s="27">
        <f t="shared" si="12"/>
        <v>1450</v>
      </c>
      <c r="O48" s="27">
        <f t="shared" si="12"/>
        <v>1450</v>
      </c>
      <c r="P48" s="27">
        <f t="shared" si="12"/>
        <v>1450</v>
      </c>
      <c r="Q48" s="27">
        <f t="shared" si="12"/>
        <v>1450</v>
      </c>
      <c r="R48" s="27">
        <f t="shared" si="12"/>
        <v>1450</v>
      </c>
      <c r="S48" s="27">
        <f t="shared" si="12"/>
        <v>1450</v>
      </c>
      <c r="T48" s="27">
        <f t="shared" si="12"/>
        <v>1450</v>
      </c>
      <c r="U48" s="27">
        <f t="shared" si="12"/>
        <v>1450</v>
      </c>
      <c r="V48" s="27">
        <f t="shared" si="12"/>
        <v>1450</v>
      </c>
      <c r="W48" s="27">
        <f t="shared" si="12"/>
        <v>1450</v>
      </c>
      <c r="X48" s="27">
        <f t="shared" si="12"/>
        <v>1450</v>
      </c>
      <c r="Y48" s="27">
        <f t="shared" si="12"/>
        <v>1450</v>
      </c>
      <c r="Z48" s="27">
        <f t="shared" si="12"/>
        <v>1450</v>
      </c>
      <c r="AA48" s="28">
        <f t="shared" si="12"/>
        <v>1450</v>
      </c>
    </row>
    <row r="49" spans="1:27" ht="15.75" x14ac:dyDescent="0.25">
      <c r="A49" s="50"/>
      <c r="B49" s="13" t="str">
        <f t="shared" ref="B49:AA49" si="13">B32</f>
        <v>riego y tratamientos</v>
      </c>
      <c r="C49" s="27">
        <f t="shared" si="13"/>
        <v>1320</v>
      </c>
      <c r="D49" s="27">
        <f t="shared" si="13"/>
        <v>1320</v>
      </c>
      <c r="E49" s="27">
        <f t="shared" si="13"/>
        <v>1320</v>
      </c>
      <c r="F49" s="27">
        <f t="shared" si="13"/>
        <v>1320</v>
      </c>
      <c r="G49" s="27">
        <f t="shared" si="13"/>
        <v>1320</v>
      </c>
      <c r="H49" s="27">
        <f t="shared" si="13"/>
        <v>1320</v>
      </c>
      <c r="I49" s="27">
        <f t="shared" si="13"/>
        <v>2800</v>
      </c>
      <c r="J49" s="27">
        <f t="shared" si="13"/>
        <v>2800</v>
      </c>
      <c r="K49" s="27">
        <f t="shared" si="13"/>
        <v>2800</v>
      </c>
      <c r="L49" s="27">
        <f t="shared" si="13"/>
        <v>2800</v>
      </c>
      <c r="M49" s="27">
        <f t="shared" si="13"/>
        <v>2800</v>
      </c>
      <c r="N49" s="27">
        <f t="shared" si="13"/>
        <v>2800</v>
      </c>
      <c r="O49" s="27">
        <f t="shared" si="13"/>
        <v>2800</v>
      </c>
      <c r="P49" s="27">
        <f t="shared" si="13"/>
        <v>2800</v>
      </c>
      <c r="Q49" s="27">
        <f t="shared" si="13"/>
        <v>2800</v>
      </c>
      <c r="R49" s="27">
        <f t="shared" si="13"/>
        <v>2800</v>
      </c>
      <c r="S49" s="27">
        <f t="shared" si="13"/>
        <v>2800</v>
      </c>
      <c r="T49" s="27">
        <f t="shared" si="13"/>
        <v>2800</v>
      </c>
      <c r="U49" s="27">
        <f t="shared" si="13"/>
        <v>2800</v>
      </c>
      <c r="V49" s="27">
        <f t="shared" si="13"/>
        <v>2800</v>
      </c>
      <c r="W49" s="27">
        <f t="shared" si="13"/>
        <v>2800</v>
      </c>
      <c r="X49" s="27">
        <f t="shared" si="13"/>
        <v>2800</v>
      </c>
      <c r="Y49" s="27">
        <f t="shared" si="13"/>
        <v>2800</v>
      </c>
      <c r="Z49" s="27">
        <f t="shared" si="13"/>
        <v>2800</v>
      </c>
      <c r="AA49" s="28">
        <f t="shared" si="13"/>
        <v>2800</v>
      </c>
    </row>
    <row r="50" spans="1:27" ht="15.75" x14ac:dyDescent="0.25">
      <c r="A50" s="50"/>
      <c r="B50" s="13" t="str">
        <f t="shared" ref="B50:AA50" si="14">B33</f>
        <v>otros</v>
      </c>
      <c r="C50" s="27">
        <f t="shared" si="14"/>
        <v>500</v>
      </c>
      <c r="D50" s="27">
        <f t="shared" si="14"/>
        <v>500</v>
      </c>
      <c r="E50" s="27">
        <f t="shared" si="14"/>
        <v>500</v>
      </c>
      <c r="F50" s="27">
        <f t="shared" si="14"/>
        <v>500</v>
      </c>
      <c r="G50" s="27">
        <f t="shared" si="14"/>
        <v>500</v>
      </c>
      <c r="H50" s="27">
        <f t="shared" si="14"/>
        <v>500</v>
      </c>
      <c r="I50" s="27">
        <f t="shared" si="14"/>
        <v>747</v>
      </c>
      <c r="J50" s="27">
        <f t="shared" si="14"/>
        <v>747</v>
      </c>
      <c r="K50" s="27">
        <f t="shared" si="14"/>
        <v>747</v>
      </c>
      <c r="L50" s="27">
        <f t="shared" si="14"/>
        <v>747</v>
      </c>
      <c r="M50" s="27">
        <f t="shared" si="14"/>
        <v>747</v>
      </c>
      <c r="N50" s="27">
        <f t="shared" si="14"/>
        <v>747</v>
      </c>
      <c r="O50" s="27">
        <f t="shared" si="14"/>
        <v>747</v>
      </c>
      <c r="P50" s="27">
        <f t="shared" si="14"/>
        <v>747</v>
      </c>
      <c r="Q50" s="27">
        <f t="shared" si="14"/>
        <v>747</v>
      </c>
      <c r="R50" s="27">
        <f t="shared" si="14"/>
        <v>747</v>
      </c>
      <c r="S50" s="27">
        <f t="shared" si="14"/>
        <v>747</v>
      </c>
      <c r="T50" s="27">
        <f t="shared" si="14"/>
        <v>747</v>
      </c>
      <c r="U50" s="27">
        <f t="shared" si="14"/>
        <v>747</v>
      </c>
      <c r="V50" s="27">
        <f t="shared" si="14"/>
        <v>747</v>
      </c>
      <c r="W50" s="27">
        <f t="shared" si="14"/>
        <v>747</v>
      </c>
      <c r="X50" s="27">
        <f t="shared" si="14"/>
        <v>747</v>
      </c>
      <c r="Y50" s="27">
        <f t="shared" si="14"/>
        <v>747</v>
      </c>
      <c r="Z50" s="27">
        <f t="shared" si="14"/>
        <v>747</v>
      </c>
      <c r="AA50" s="28">
        <f t="shared" si="14"/>
        <v>747</v>
      </c>
    </row>
    <row r="51" spans="1:27" ht="15.75" x14ac:dyDescent="0.25">
      <c r="A51" s="50"/>
      <c r="B51" s="13" t="str">
        <f t="shared" ref="B51:G51" si="15">B34</f>
        <v>recolección y secado</v>
      </c>
      <c r="C51" s="27">
        <f t="shared" si="15"/>
        <v>0</v>
      </c>
      <c r="D51" s="27">
        <f t="shared" si="15"/>
        <v>0</v>
      </c>
      <c r="E51" s="27">
        <f t="shared" si="15"/>
        <v>0</v>
      </c>
      <c r="F51" s="27">
        <f t="shared" si="15"/>
        <v>650</v>
      </c>
      <c r="G51" s="27">
        <f t="shared" si="15"/>
        <v>1500</v>
      </c>
      <c r="H51" s="27">
        <f>H45*$C$3</f>
        <v>3000</v>
      </c>
      <c r="I51" s="27">
        <f>I45*$C$3</f>
        <v>3000</v>
      </c>
      <c r="J51" s="27">
        <f>J45*$C$3</f>
        <v>3000</v>
      </c>
      <c r="K51" s="27">
        <f>K45*$C$3</f>
        <v>3000</v>
      </c>
      <c r="L51" s="27">
        <f>L45*$C$3</f>
        <v>3000</v>
      </c>
      <c r="M51" s="27">
        <f>M45*$C$3</f>
        <v>3000</v>
      </c>
      <c r="N51" s="27">
        <f>N45*$C$3</f>
        <v>3000</v>
      </c>
      <c r="O51" s="27">
        <f>O45*$C$3</f>
        <v>3000</v>
      </c>
      <c r="P51" s="27">
        <f>P45*$C$3</f>
        <v>3000</v>
      </c>
      <c r="Q51" s="27">
        <f>Q45*$C$3</f>
        <v>3000</v>
      </c>
      <c r="R51" s="27">
        <f>R45*$C$3</f>
        <v>3000</v>
      </c>
      <c r="S51" s="27">
        <f>S45*$C$3</f>
        <v>3000</v>
      </c>
      <c r="T51" s="27">
        <f>T45*$C$3</f>
        <v>3000</v>
      </c>
      <c r="U51" s="27">
        <f>U45*$C$3</f>
        <v>3000</v>
      </c>
      <c r="V51" s="27">
        <f>V45*$C$3</f>
        <v>3000</v>
      </c>
      <c r="W51" s="27">
        <f>W45*$C$3</f>
        <v>3000</v>
      </c>
      <c r="X51" s="27">
        <f>X45*$C$3</f>
        <v>3000</v>
      </c>
      <c r="Y51" s="27">
        <f>Y45*$C$3</f>
        <v>3000</v>
      </c>
      <c r="Z51" s="27">
        <f>Z45*$C$3</f>
        <v>3000</v>
      </c>
      <c r="AA51" s="28">
        <f>AA45*$C$3</f>
        <v>3000</v>
      </c>
    </row>
    <row r="52" spans="1:27" ht="15.75" x14ac:dyDescent="0.25">
      <c r="A52" s="51"/>
      <c r="B52" s="13" t="str">
        <f>B35</f>
        <v>TOTAL COSTES</v>
      </c>
      <c r="C52" s="14">
        <f t="shared" ref="C52:AA52" si="16">SUM(C46:C51)</f>
        <v>9105</v>
      </c>
      <c r="D52" s="14">
        <f t="shared" si="16"/>
        <v>2955</v>
      </c>
      <c r="E52" s="14">
        <f t="shared" si="16"/>
        <v>2955</v>
      </c>
      <c r="F52" s="14">
        <f t="shared" si="16"/>
        <v>3605</v>
      </c>
      <c r="G52" s="14">
        <f t="shared" si="16"/>
        <v>4455</v>
      </c>
      <c r="H52" s="14">
        <f t="shared" si="16"/>
        <v>5955</v>
      </c>
      <c r="I52" s="14">
        <f t="shared" si="16"/>
        <v>7997</v>
      </c>
      <c r="J52" s="14">
        <f t="shared" si="16"/>
        <v>7997</v>
      </c>
      <c r="K52" s="14">
        <f t="shared" si="16"/>
        <v>7997</v>
      </c>
      <c r="L52" s="14">
        <f t="shared" si="16"/>
        <v>7997</v>
      </c>
      <c r="M52" s="14">
        <f t="shared" si="16"/>
        <v>7997</v>
      </c>
      <c r="N52" s="14">
        <f t="shared" si="16"/>
        <v>7997</v>
      </c>
      <c r="O52" s="14">
        <f t="shared" si="16"/>
        <v>7997</v>
      </c>
      <c r="P52" s="14">
        <f t="shared" si="16"/>
        <v>7997</v>
      </c>
      <c r="Q52" s="14">
        <f t="shared" si="16"/>
        <v>7997</v>
      </c>
      <c r="R52" s="14">
        <f t="shared" si="16"/>
        <v>7997</v>
      </c>
      <c r="S52" s="14">
        <f t="shared" si="16"/>
        <v>7997</v>
      </c>
      <c r="T52" s="14">
        <f t="shared" si="16"/>
        <v>7997</v>
      </c>
      <c r="U52" s="14">
        <f t="shared" si="16"/>
        <v>7997</v>
      </c>
      <c r="V52" s="14">
        <f t="shared" si="16"/>
        <v>7997</v>
      </c>
      <c r="W52" s="14">
        <f t="shared" si="16"/>
        <v>7997</v>
      </c>
      <c r="X52" s="14">
        <f t="shared" si="16"/>
        <v>7997</v>
      </c>
      <c r="Y52" s="14">
        <f t="shared" si="16"/>
        <v>7997</v>
      </c>
      <c r="Z52" s="14">
        <f t="shared" si="16"/>
        <v>7997</v>
      </c>
      <c r="AA52" s="15">
        <f t="shared" si="16"/>
        <v>7997</v>
      </c>
    </row>
    <row r="53" spans="1:27" ht="15.75" x14ac:dyDescent="0.25">
      <c r="A53" s="36" t="s">
        <v>18</v>
      </c>
      <c r="B53" s="37"/>
      <c r="C53" s="14">
        <f>C45*Sheet3!$C$4</f>
        <v>0</v>
      </c>
      <c r="D53" s="14">
        <f>D45*Sheet3!$C$4</f>
        <v>0</v>
      </c>
      <c r="E53" s="14">
        <f>E45*Sheet3!$C$4</f>
        <v>0</v>
      </c>
      <c r="F53" s="14">
        <f>F45*Sheet3!$C$4</f>
        <v>1875</v>
      </c>
      <c r="G53" s="14">
        <f>G45*Sheet3!$C$4</f>
        <v>7500</v>
      </c>
      <c r="H53" s="14">
        <f>H45*Sheet3!$C$4</f>
        <v>15000</v>
      </c>
      <c r="I53" s="14">
        <f>I45*Sheet3!$C$4</f>
        <v>15000</v>
      </c>
      <c r="J53" s="14">
        <f>J45*Sheet3!$C$4</f>
        <v>15000</v>
      </c>
      <c r="K53" s="14">
        <f>K45*Sheet3!$C$4</f>
        <v>15000</v>
      </c>
      <c r="L53" s="14">
        <f>L45*Sheet3!$C$4</f>
        <v>15000</v>
      </c>
      <c r="M53" s="14">
        <f>M45*Sheet3!$C$4</f>
        <v>15000</v>
      </c>
      <c r="N53" s="14">
        <f>N45*Sheet3!$C$4</f>
        <v>15000</v>
      </c>
      <c r="O53" s="14">
        <f>O45*Sheet3!$C$4</f>
        <v>15000</v>
      </c>
      <c r="P53" s="14">
        <f>P45*Sheet3!$C$4</f>
        <v>15000</v>
      </c>
      <c r="Q53" s="14">
        <f>Q45*Sheet3!$C$4</f>
        <v>15000</v>
      </c>
      <c r="R53" s="14">
        <f>R45*Sheet3!$C$4</f>
        <v>15000</v>
      </c>
      <c r="S53" s="14">
        <f>S45*Sheet3!$C$4</f>
        <v>15000</v>
      </c>
      <c r="T53" s="14">
        <f>T45*Sheet3!$C$4</f>
        <v>15000</v>
      </c>
      <c r="U53" s="14">
        <f>U45*Sheet3!$C$4</f>
        <v>15000</v>
      </c>
      <c r="V53" s="14">
        <f>V45*Sheet3!$C$4</f>
        <v>15000</v>
      </c>
      <c r="W53" s="14">
        <f>W45*Sheet3!$C$4</f>
        <v>15000</v>
      </c>
      <c r="X53" s="14">
        <f>X45*Sheet3!$C$4</f>
        <v>15000</v>
      </c>
      <c r="Y53" s="14">
        <f>Y45*Sheet3!$C$4</f>
        <v>15000</v>
      </c>
      <c r="Z53" s="14">
        <f>Z45*Sheet3!$C$4</f>
        <v>15000</v>
      </c>
      <c r="AA53" s="15">
        <f>AA45*Sheet3!$C$4</f>
        <v>15000</v>
      </c>
    </row>
    <row r="54" spans="1:27" ht="15.75" x14ac:dyDescent="0.25">
      <c r="A54" s="36" t="s">
        <v>19</v>
      </c>
      <c r="B54" s="37"/>
      <c r="C54" s="14">
        <f>C53-C52</f>
        <v>-9105</v>
      </c>
      <c r="D54" s="14">
        <f t="shared" ref="D54:AA54" si="17">D53-D52</f>
        <v>-2955</v>
      </c>
      <c r="E54" s="14">
        <f t="shared" si="17"/>
        <v>-2955</v>
      </c>
      <c r="F54" s="14">
        <f t="shared" si="17"/>
        <v>-1730</v>
      </c>
      <c r="G54" s="14">
        <f t="shared" si="17"/>
        <v>3045</v>
      </c>
      <c r="H54" s="14">
        <f t="shared" si="17"/>
        <v>9045</v>
      </c>
      <c r="I54" s="14">
        <f t="shared" si="17"/>
        <v>7003</v>
      </c>
      <c r="J54" s="14">
        <f t="shared" si="17"/>
        <v>7003</v>
      </c>
      <c r="K54" s="14">
        <f t="shared" si="17"/>
        <v>7003</v>
      </c>
      <c r="L54" s="14">
        <f t="shared" si="17"/>
        <v>7003</v>
      </c>
      <c r="M54" s="14">
        <f t="shared" si="17"/>
        <v>7003</v>
      </c>
      <c r="N54" s="14">
        <f t="shared" si="17"/>
        <v>7003</v>
      </c>
      <c r="O54" s="14">
        <f t="shared" si="17"/>
        <v>7003</v>
      </c>
      <c r="P54" s="14">
        <f t="shared" si="17"/>
        <v>7003</v>
      </c>
      <c r="Q54" s="14">
        <f t="shared" si="17"/>
        <v>7003</v>
      </c>
      <c r="R54" s="14">
        <f t="shared" si="17"/>
        <v>7003</v>
      </c>
      <c r="S54" s="14">
        <f t="shared" si="17"/>
        <v>7003</v>
      </c>
      <c r="T54" s="14">
        <f t="shared" si="17"/>
        <v>7003</v>
      </c>
      <c r="U54" s="14">
        <f t="shared" si="17"/>
        <v>7003</v>
      </c>
      <c r="V54" s="14">
        <f t="shared" si="17"/>
        <v>7003</v>
      </c>
      <c r="W54" s="14">
        <f t="shared" si="17"/>
        <v>7003</v>
      </c>
      <c r="X54" s="14">
        <f t="shared" si="17"/>
        <v>7003</v>
      </c>
      <c r="Y54" s="14">
        <f t="shared" si="17"/>
        <v>7003</v>
      </c>
      <c r="Z54" s="14">
        <f t="shared" si="17"/>
        <v>7003</v>
      </c>
      <c r="AA54" s="15">
        <f t="shared" si="17"/>
        <v>7003</v>
      </c>
    </row>
    <row r="55" spans="1:27" ht="15.75" thickBot="1" x14ac:dyDescent="0.3">
      <c r="A55" s="16"/>
      <c r="B55" s="6"/>
      <c r="C55" s="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</row>
    <row r="56" spans="1:27" ht="18.75" x14ac:dyDescent="0.3">
      <c r="A56" s="17"/>
      <c r="B56" s="7" t="s">
        <v>1</v>
      </c>
      <c r="C56" s="8">
        <f>NPV($C$7,C54:AA54)</f>
        <v>92136.057202418451</v>
      </c>
      <c r="D56" s="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2"/>
    </row>
    <row r="57" spans="1:27" ht="19.5" thickBot="1" x14ac:dyDescent="0.35">
      <c r="A57" s="18"/>
      <c r="B57" s="9" t="s">
        <v>2</v>
      </c>
      <c r="C57" s="10">
        <f>IRR(C54:AA54)</f>
        <v>0.23820259987400338</v>
      </c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1"/>
    </row>
    <row r="59" spans="1:27" ht="15.75" thickBot="1" x14ac:dyDescent="0.3"/>
    <row r="60" spans="1:27" ht="21.75" thickBot="1" x14ac:dyDescent="0.4">
      <c r="A60" s="39" t="s">
        <v>23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</row>
    <row r="61" spans="1:27" ht="15.75" x14ac:dyDescent="0.25">
      <c r="A61" s="46" t="s">
        <v>0</v>
      </c>
      <c r="B61" s="47"/>
      <c r="C61" s="29">
        <v>1</v>
      </c>
      <c r="D61" s="29">
        <v>2</v>
      </c>
      <c r="E61" s="29">
        <v>3</v>
      </c>
      <c r="F61" s="29">
        <v>4</v>
      </c>
      <c r="G61" s="29">
        <v>5</v>
      </c>
      <c r="H61" s="29">
        <v>6</v>
      </c>
      <c r="I61" s="29">
        <v>7</v>
      </c>
      <c r="J61" s="29">
        <v>8</v>
      </c>
      <c r="K61" s="29">
        <v>9</v>
      </c>
      <c r="L61" s="29">
        <v>10</v>
      </c>
      <c r="M61" s="29">
        <v>11</v>
      </c>
      <c r="N61" s="29">
        <v>12</v>
      </c>
      <c r="O61" s="29">
        <v>13</v>
      </c>
      <c r="P61" s="29">
        <v>14</v>
      </c>
      <c r="Q61" s="29">
        <v>15</v>
      </c>
      <c r="R61" s="29">
        <v>16</v>
      </c>
      <c r="S61" s="29">
        <v>17</v>
      </c>
      <c r="T61" s="29">
        <v>18</v>
      </c>
      <c r="U61" s="29">
        <v>19</v>
      </c>
      <c r="V61" s="29">
        <v>20</v>
      </c>
      <c r="W61" s="29">
        <v>21</v>
      </c>
      <c r="X61" s="29">
        <v>22</v>
      </c>
      <c r="Y61" s="29">
        <v>23</v>
      </c>
      <c r="Z61" s="29">
        <v>24</v>
      </c>
      <c r="AA61" s="30">
        <v>25</v>
      </c>
    </row>
    <row r="62" spans="1:27" ht="15.75" x14ac:dyDescent="0.25">
      <c r="A62" s="36" t="s">
        <v>9</v>
      </c>
      <c r="B62" s="37"/>
      <c r="C62" s="25">
        <v>0</v>
      </c>
      <c r="D62" s="25">
        <v>0</v>
      </c>
      <c r="E62" s="25">
        <v>0</v>
      </c>
      <c r="F62" s="25">
        <v>500</v>
      </c>
      <c r="G62" s="25">
        <v>2000</v>
      </c>
      <c r="H62" s="25">
        <v>4000</v>
      </c>
      <c r="I62" s="25">
        <v>5000</v>
      </c>
      <c r="J62" s="25">
        <v>5000</v>
      </c>
      <c r="K62" s="25">
        <v>5000</v>
      </c>
      <c r="L62" s="25">
        <v>5000</v>
      </c>
      <c r="M62" s="25">
        <v>5000</v>
      </c>
      <c r="N62" s="25">
        <v>5000</v>
      </c>
      <c r="O62" s="25">
        <v>5000</v>
      </c>
      <c r="P62" s="25">
        <v>5000</v>
      </c>
      <c r="Q62" s="25">
        <v>5000</v>
      </c>
      <c r="R62" s="25">
        <v>5000</v>
      </c>
      <c r="S62" s="25">
        <v>5000</v>
      </c>
      <c r="T62" s="25">
        <v>5000</v>
      </c>
      <c r="U62" s="25">
        <v>5000</v>
      </c>
      <c r="V62" s="25">
        <v>5000</v>
      </c>
      <c r="W62" s="25">
        <v>5000</v>
      </c>
      <c r="X62" s="25">
        <v>5000</v>
      </c>
      <c r="Y62" s="25">
        <v>5000</v>
      </c>
      <c r="Z62" s="25">
        <v>5000</v>
      </c>
      <c r="AA62" s="26">
        <v>5000</v>
      </c>
    </row>
    <row r="63" spans="1:27" ht="15.75" customHeight="1" x14ac:dyDescent="0.25">
      <c r="A63" s="49" t="s">
        <v>26</v>
      </c>
      <c r="B63" s="13" t="str">
        <f t="shared" ref="B63:AA63" si="18">B46</f>
        <v>Árboles (300u/Ha)</v>
      </c>
      <c r="C63" s="27">
        <f t="shared" si="18"/>
        <v>4800</v>
      </c>
      <c r="D63" s="27">
        <f t="shared" si="18"/>
        <v>0</v>
      </c>
      <c r="E63" s="27">
        <f t="shared" si="18"/>
        <v>0</v>
      </c>
      <c r="F63" s="27">
        <f t="shared" si="18"/>
        <v>0</v>
      </c>
      <c r="G63" s="27">
        <f t="shared" si="18"/>
        <v>0</v>
      </c>
      <c r="H63" s="27">
        <f t="shared" si="18"/>
        <v>0</v>
      </c>
      <c r="I63" s="27">
        <f t="shared" si="18"/>
        <v>0</v>
      </c>
      <c r="J63" s="27">
        <f t="shared" si="18"/>
        <v>0</v>
      </c>
      <c r="K63" s="27">
        <f t="shared" si="18"/>
        <v>0</v>
      </c>
      <c r="L63" s="27">
        <f t="shared" si="18"/>
        <v>0</v>
      </c>
      <c r="M63" s="27">
        <f t="shared" si="18"/>
        <v>0</v>
      </c>
      <c r="N63" s="27">
        <f t="shared" si="18"/>
        <v>0</v>
      </c>
      <c r="O63" s="27">
        <f t="shared" si="18"/>
        <v>0</v>
      </c>
      <c r="P63" s="27">
        <f t="shared" si="18"/>
        <v>0</v>
      </c>
      <c r="Q63" s="27">
        <f t="shared" si="18"/>
        <v>0</v>
      </c>
      <c r="R63" s="27">
        <f t="shared" si="18"/>
        <v>0</v>
      </c>
      <c r="S63" s="27">
        <f t="shared" si="18"/>
        <v>0</v>
      </c>
      <c r="T63" s="27">
        <f t="shared" si="18"/>
        <v>0</v>
      </c>
      <c r="U63" s="27">
        <f t="shared" si="18"/>
        <v>0</v>
      </c>
      <c r="V63" s="27">
        <f t="shared" si="18"/>
        <v>0</v>
      </c>
      <c r="W63" s="27">
        <f t="shared" si="18"/>
        <v>0</v>
      </c>
      <c r="X63" s="27">
        <f t="shared" si="18"/>
        <v>0</v>
      </c>
      <c r="Y63" s="27">
        <f t="shared" si="18"/>
        <v>0</v>
      </c>
      <c r="Z63" s="27">
        <f t="shared" si="18"/>
        <v>0</v>
      </c>
      <c r="AA63" s="28">
        <f t="shared" si="18"/>
        <v>0</v>
      </c>
    </row>
    <row r="64" spans="1:27" ht="15.75" x14ac:dyDescent="0.25">
      <c r="A64" s="50"/>
      <c r="B64" s="13" t="str">
        <f t="shared" ref="B64:AA64" si="19">B47</f>
        <v>inatslación riego</v>
      </c>
      <c r="C64" s="27">
        <f t="shared" si="19"/>
        <v>1350</v>
      </c>
      <c r="D64" s="27">
        <f t="shared" si="19"/>
        <v>0</v>
      </c>
      <c r="E64" s="27">
        <f t="shared" si="19"/>
        <v>0</v>
      </c>
      <c r="F64" s="27">
        <f t="shared" si="19"/>
        <v>0</v>
      </c>
      <c r="G64" s="27">
        <f t="shared" si="19"/>
        <v>0</v>
      </c>
      <c r="H64" s="27">
        <f t="shared" si="19"/>
        <v>0</v>
      </c>
      <c r="I64" s="27">
        <f t="shared" si="19"/>
        <v>0</v>
      </c>
      <c r="J64" s="27">
        <f t="shared" si="19"/>
        <v>0</v>
      </c>
      <c r="K64" s="27">
        <f t="shared" si="19"/>
        <v>0</v>
      </c>
      <c r="L64" s="27">
        <f t="shared" si="19"/>
        <v>0</v>
      </c>
      <c r="M64" s="27">
        <f t="shared" si="19"/>
        <v>0</v>
      </c>
      <c r="N64" s="27">
        <f t="shared" si="19"/>
        <v>0</v>
      </c>
      <c r="O64" s="27">
        <f t="shared" si="19"/>
        <v>0</v>
      </c>
      <c r="P64" s="27">
        <f t="shared" si="19"/>
        <v>0</v>
      </c>
      <c r="Q64" s="27">
        <f t="shared" si="19"/>
        <v>0</v>
      </c>
      <c r="R64" s="27">
        <f t="shared" si="19"/>
        <v>0</v>
      </c>
      <c r="S64" s="27">
        <f t="shared" si="19"/>
        <v>0</v>
      </c>
      <c r="T64" s="27">
        <f t="shared" si="19"/>
        <v>0</v>
      </c>
      <c r="U64" s="27">
        <f t="shared" si="19"/>
        <v>0</v>
      </c>
      <c r="V64" s="27">
        <f t="shared" si="19"/>
        <v>0</v>
      </c>
      <c r="W64" s="27">
        <f t="shared" si="19"/>
        <v>0</v>
      </c>
      <c r="X64" s="27">
        <f t="shared" si="19"/>
        <v>0</v>
      </c>
      <c r="Y64" s="27">
        <f t="shared" si="19"/>
        <v>0</v>
      </c>
      <c r="Z64" s="27">
        <f t="shared" si="19"/>
        <v>0</v>
      </c>
      <c r="AA64" s="28">
        <f t="shared" si="19"/>
        <v>0</v>
      </c>
    </row>
    <row r="65" spans="1:27" ht="15.75" x14ac:dyDescent="0.25">
      <c r="A65" s="50"/>
      <c r="B65" s="13" t="str">
        <f t="shared" ref="B65:AA65" si="20">B48</f>
        <v>mano obra y maquinaria</v>
      </c>
      <c r="C65" s="27">
        <f t="shared" si="20"/>
        <v>1135</v>
      </c>
      <c r="D65" s="27">
        <f t="shared" si="20"/>
        <v>1135</v>
      </c>
      <c r="E65" s="27">
        <f t="shared" si="20"/>
        <v>1135</v>
      </c>
      <c r="F65" s="27">
        <f t="shared" si="20"/>
        <v>1135</v>
      </c>
      <c r="G65" s="27">
        <f t="shared" si="20"/>
        <v>1135</v>
      </c>
      <c r="H65" s="27">
        <f t="shared" si="20"/>
        <v>1135</v>
      </c>
      <c r="I65" s="27">
        <f t="shared" si="20"/>
        <v>1450</v>
      </c>
      <c r="J65" s="27">
        <f t="shared" si="20"/>
        <v>1450</v>
      </c>
      <c r="K65" s="27">
        <f t="shared" si="20"/>
        <v>1450</v>
      </c>
      <c r="L65" s="27">
        <f t="shared" si="20"/>
        <v>1450</v>
      </c>
      <c r="M65" s="27">
        <f t="shared" si="20"/>
        <v>1450</v>
      </c>
      <c r="N65" s="27">
        <f t="shared" si="20"/>
        <v>1450</v>
      </c>
      <c r="O65" s="27">
        <f t="shared" si="20"/>
        <v>1450</v>
      </c>
      <c r="P65" s="27">
        <f t="shared" si="20"/>
        <v>1450</v>
      </c>
      <c r="Q65" s="27">
        <f t="shared" si="20"/>
        <v>1450</v>
      </c>
      <c r="R65" s="27">
        <f t="shared" si="20"/>
        <v>1450</v>
      </c>
      <c r="S65" s="27">
        <f t="shared" si="20"/>
        <v>1450</v>
      </c>
      <c r="T65" s="27">
        <f t="shared" si="20"/>
        <v>1450</v>
      </c>
      <c r="U65" s="27">
        <f t="shared" si="20"/>
        <v>1450</v>
      </c>
      <c r="V65" s="27">
        <f t="shared" si="20"/>
        <v>1450</v>
      </c>
      <c r="W65" s="27">
        <f t="shared" si="20"/>
        <v>1450</v>
      </c>
      <c r="X65" s="27">
        <f t="shared" si="20"/>
        <v>1450</v>
      </c>
      <c r="Y65" s="27">
        <f t="shared" si="20"/>
        <v>1450</v>
      </c>
      <c r="Z65" s="27">
        <f t="shared" si="20"/>
        <v>1450</v>
      </c>
      <c r="AA65" s="28">
        <f t="shared" si="20"/>
        <v>1450</v>
      </c>
    </row>
    <row r="66" spans="1:27" ht="15.75" x14ac:dyDescent="0.25">
      <c r="A66" s="50"/>
      <c r="B66" s="13" t="str">
        <f t="shared" ref="B66:AA66" si="21">B49</f>
        <v>riego y tratamientos</v>
      </c>
      <c r="C66" s="27">
        <f t="shared" si="21"/>
        <v>1320</v>
      </c>
      <c r="D66" s="27">
        <f t="shared" si="21"/>
        <v>1320</v>
      </c>
      <c r="E66" s="27">
        <f t="shared" si="21"/>
        <v>1320</v>
      </c>
      <c r="F66" s="27">
        <f t="shared" si="21"/>
        <v>1320</v>
      </c>
      <c r="G66" s="27">
        <f t="shared" si="21"/>
        <v>1320</v>
      </c>
      <c r="H66" s="27">
        <f t="shared" si="21"/>
        <v>1320</v>
      </c>
      <c r="I66" s="27">
        <f t="shared" si="21"/>
        <v>2800</v>
      </c>
      <c r="J66" s="27">
        <f t="shared" si="21"/>
        <v>2800</v>
      </c>
      <c r="K66" s="27">
        <f t="shared" si="21"/>
        <v>2800</v>
      </c>
      <c r="L66" s="27">
        <f t="shared" si="21"/>
        <v>2800</v>
      </c>
      <c r="M66" s="27">
        <f t="shared" si="21"/>
        <v>2800</v>
      </c>
      <c r="N66" s="27">
        <f t="shared" si="21"/>
        <v>2800</v>
      </c>
      <c r="O66" s="27">
        <f t="shared" si="21"/>
        <v>2800</v>
      </c>
      <c r="P66" s="27">
        <f t="shared" si="21"/>
        <v>2800</v>
      </c>
      <c r="Q66" s="27">
        <f t="shared" si="21"/>
        <v>2800</v>
      </c>
      <c r="R66" s="27">
        <f t="shared" si="21"/>
        <v>2800</v>
      </c>
      <c r="S66" s="27">
        <f t="shared" si="21"/>
        <v>2800</v>
      </c>
      <c r="T66" s="27">
        <f t="shared" si="21"/>
        <v>2800</v>
      </c>
      <c r="U66" s="27">
        <f t="shared" si="21"/>
        <v>2800</v>
      </c>
      <c r="V66" s="27">
        <f t="shared" si="21"/>
        <v>2800</v>
      </c>
      <c r="W66" s="27">
        <f t="shared" si="21"/>
        <v>2800</v>
      </c>
      <c r="X66" s="27">
        <f t="shared" si="21"/>
        <v>2800</v>
      </c>
      <c r="Y66" s="27">
        <f t="shared" si="21"/>
        <v>2800</v>
      </c>
      <c r="Z66" s="27">
        <f t="shared" si="21"/>
        <v>2800</v>
      </c>
      <c r="AA66" s="28">
        <f t="shared" si="21"/>
        <v>2800</v>
      </c>
    </row>
    <row r="67" spans="1:27" ht="15.75" x14ac:dyDescent="0.25">
      <c r="A67" s="50"/>
      <c r="B67" s="13" t="str">
        <f t="shared" ref="B67:AA67" si="22">B50</f>
        <v>otros</v>
      </c>
      <c r="C67" s="27">
        <f t="shared" si="22"/>
        <v>500</v>
      </c>
      <c r="D67" s="27">
        <f t="shared" si="22"/>
        <v>500</v>
      </c>
      <c r="E67" s="27">
        <f t="shared" si="22"/>
        <v>500</v>
      </c>
      <c r="F67" s="27">
        <f t="shared" si="22"/>
        <v>500</v>
      </c>
      <c r="G67" s="27">
        <f t="shared" si="22"/>
        <v>500</v>
      </c>
      <c r="H67" s="27">
        <f t="shared" si="22"/>
        <v>500</v>
      </c>
      <c r="I67" s="27">
        <f t="shared" si="22"/>
        <v>747</v>
      </c>
      <c r="J67" s="27">
        <f t="shared" si="22"/>
        <v>747</v>
      </c>
      <c r="K67" s="27">
        <f t="shared" si="22"/>
        <v>747</v>
      </c>
      <c r="L67" s="27">
        <f t="shared" si="22"/>
        <v>747</v>
      </c>
      <c r="M67" s="27">
        <f t="shared" si="22"/>
        <v>747</v>
      </c>
      <c r="N67" s="27">
        <f t="shared" si="22"/>
        <v>747</v>
      </c>
      <c r="O67" s="27">
        <f t="shared" si="22"/>
        <v>747</v>
      </c>
      <c r="P67" s="27">
        <f t="shared" si="22"/>
        <v>747</v>
      </c>
      <c r="Q67" s="27">
        <f t="shared" si="22"/>
        <v>747</v>
      </c>
      <c r="R67" s="27">
        <f t="shared" si="22"/>
        <v>747</v>
      </c>
      <c r="S67" s="27">
        <f t="shared" si="22"/>
        <v>747</v>
      </c>
      <c r="T67" s="27">
        <f t="shared" si="22"/>
        <v>747</v>
      </c>
      <c r="U67" s="27">
        <f t="shared" si="22"/>
        <v>747</v>
      </c>
      <c r="V67" s="27">
        <f t="shared" si="22"/>
        <v>747</v>
      </c>
      <c r="W67" s="27">
        <f t="shared" si="22"/>
        <v>747</v>
      </c>
      <c r="X67" s="27">
        <f t="shared" si="22"/>
        <v>747</v>
      </c>
      <c r="Y67" s="27">
        <f t="shared" si="22"/>
        <v>747</v>
      </c>
      <c r="Z67" s="27">
        <f t="shared" si="22"/>
        <v>747</v>
      </c>
      <c r="AA67" s="28">
        <f t="shared" si="22"/>
        <v>747</v>
      </c>
    </row>
    <row r="68" spans="1:27" ht="15.75" x14ac:dyDescent="0.25">
      <c r="A68" s="50"/>
      <c r="B68" s="13" t="str">
        <f t="shared" ref="B68:G68" si="23">B51</f>
        <v>recolección y secado</v>
      </c>
      <c r="C68" s="27">
        <f t="shared" si="23"/>
        <v>0</v>
      </c>
      <c r="D68" s="27">
        <f t="shared" si="23"/>
        <v>0</v>
      </c>
      <c r="E68" s="27">
        <f t="shared" si="23"/>
        <v>0</v>
      </c>
      <c r="F68" s="27">
        <f t="shared" si="23"/>
        <v>650</v>
      </c>
      <c r="G68" s="27">
        <f t="shared" si="23"/>
        <v>1500</v>
      </c>
      <c r="H68" s="27">
        <f>H62*$C$3</f>
        <v>3000</v>
      </c>
      <c r="I68" s="27">
        <f>I62*$C$3</f>
        <v>3750</v>
      </c>
      <c r="J68" s="27">
        <f>J62*$C$3</f>
        <v>3750</v>
      </c>
      <c r="K68" s="27">
        <f>K62*$C$3</f>
        <v>3750</v>
      </c>
      <c r="L68" s="27">
        <f>L62*$C$3</f>
        <v>3750</v>
      </c>
      <c r="M68" s="27">
        <f>M62*$C$3</f>
        <v>3750</v>
      </c>
      <c r="N68" s="27">
        <f>N62*$C$3</f>
        <v>3750</v>
      </c>
      <c r="O68" s="27">
        <f>O62*$C$3</f>
        <v>3750</v>
      </c>
      <c r="P68" s="27">
        <f>P62*$C$3</f>
        <v>3750</v>
      </c>
      <c r="Q68" s="27">
        <f>Q62*$C$3</f>
        <v>3750</v>
      </c>
      <c r="R68" s="27">
        <f>R62*$C$3</f>
        <v>3750</v>
      </c>
      <c r="S68" s="27">
        <f>S62*$C$3</f>
        <v>3750</v>
      </c>
      <c r="T68" s="27">
        <f>T62*$C$3</f>
        <v>3750</v>
      </c>
      <c r="U68" s="27">
        <f>U62*$C$3</f>
        <v>3750</v>
      </c>
      <c r="V68" s="27">
        <f>V62*$C$3</f>
        <v>3750</v>
      </c>
      <c r="W68" s="27">
        <f>W62*$C$3</f>
        <v>3750</v>
      </c>
      <c r="X68" s="27">
        <f>X62*$C$3</f>
        <v>3750</v>
      </c>
      <c r="Y68" s="27">
        <f>Y62*$C$3</f>
        <v>3750</v>
      </c>
      <c r="Z68" s="27">
        <f>Z62*$C$3</f>
        <v>3750</v>
      </c>
      <c r="AA68" s="28">
        <f>AA62*$C$3</f>
        <v>3750</v>
      </c>
    </row>
    <row r="69" spans="1:27" ht="15.75" x14ac:dyDescent="0.25">
      <c r="A69" s="51"/>
      <c r="B69" s="13" t="str">
        <f>B52</f>
        <v>TOTAL COSTES</v>
      </c>
      <c r="C69" s="14">
        <f t="shared" ref="C69:AA69" si="24">SUM(C63:C68)</f>
        <v>9105</v>
      </c>
      <c r="D69" s="14">
        <f t="shared" si="24"/>
        <v>2955</v>
      </c>
      <c r="E69" s="14">
        <f t="shared" si="24"/>
        <v>2955</v>
      </c>
      <c r="F69" s="14">
        <f t="shared" si="24"/>
        <v>3605</v>
      </c>
      <c r="G69" s="14">
        <f t="shared" si="24"/>
        <v>4455</v>
      </c>
      <c r="H69" s="14">
        <f t="shared" si="24"/>
        <v>5955</v>
      </c>
      <c r="I69" s="14">
        <f t="shared" si="24"/>
        <v>8747</v>
      </c>
      <c r="J69" s="14">
        <f t="shared" si="24"/>
        <v>8747</v>
      </c>
      <c r="K69" s="14">
        <f t="shared" si="24"/>
        <v>8747</v>
      </c>
      <c r="L69" s="14">
        <f t="shared" si="24"/>
        <v>8747</v>
      </c>
      <c r="M69" s="14">
        <f t="shared" si="24"/>
        <v>8747</v>
      </c>
      <c r="N69" s="14">
        <f t="shared" si="24"/>
        <v>8747</v>
      </c>
      <c r="O69" s="14">
        <f t="shared" si="24"/>
        <v>8747</v>
      </c>
      <c r="P69" s="14">
        <f t="shared" si="24"/>
        <v>8747</v>
      </c>
      <c r="Q69" s="14">
        <f t="shared" si="24"/>
        <v>8747</v>
      </c>
      <c r="R69" s="14">
        <f t="shared" si="24"/>
        <v>8747</v>
      </c>
      <c r="S69" s="14">
        <f t="shared" si="24"/>
        <v>8747</v>
      </c>
      <c r="T69" s="14">
        <f t="shared" si="24"/>
        <v>8747</v>
      </c>
      <c r="U69" s="14">
        <f t="shared" si="24"/>
        <v>8747</v>
      </c>
      <c r="V69" s="14">
        <f t="shared" si="24"/>
        <v>8747</v>
      </c>
      <c r="W69" s="14">
        <f t="shared" si="24"/>
        <v>8747</v>
      </c>
      <c r="X69" s="14">
        <f t="shared" si="24"/>
        <v>8747</v>
      </c>
      <c r="Y69" s="14">
        <f t="shared" si="24"/>
        <v>8747</v>
      </c>
      <c r="Z69" s="14">
        <f t="shared" si="24"/>
        <v>8747</v>
      </c>
      <c r="AA69" s="15">
        <f t="shared" si="24"/>
        <v>8747</v>
      </c>
    </row>
    <row r="70" spans="1:27" ht="15.75" x14ac:dyDescent="0.25">
      <c r="A70" s="36" t="s">
        <v>18</v>
      </c>
      <c r="B70" s="37"/>
      <c r="C70" s="14">
        <f>C62*Sheet3!$C$4</f>
        <v>0</v>
      </c>
      <c r="D70" s="14">
        <f>D62*Sheet3!$C$4</f>
        <v>0</v>
      </c>
      <c r="E70" s="14">
        <f>E62*Sheet3!$C$4</f>
        <v>0</v>
      </c>
      <c r="F70" s="14">
        <f>F62*Sheet3!$C$4</f>
        <v>1875</v>
      </c>
      <c r="G70" s="14">
        <f>G62*Sheet3!$C$4</f>
        <v>7500</v>
      </c>
      <c r="H70" s="14">
        <f>H62*Sheet3!$C$4</f>
        <v>15000</v>
      </c>
      <c r="I70" s="14">
        <f>I62*Sheet3!$C$4</f>
        <v>18750</v>
      </c>
      <c r="J70" s="14">
        <f>J62*Sheet3!$C$4</f>
        <v>18750</v>
      </c>
      <c r="K70" s="14">
        <f>K62*Sheet3!$C$4</f>
        <v>18750</v>
      </c>
      <c r="L70" s="14">
        <f>L62*Sheet3!$C$4</f>
        <v>18750</v>
      </c>
      <c r="M70" s="14">
        <f>M62*Sheet3!$C$4</f>
        <v>18750</v>
      </c>
      <c r="N70" s="14">
        <f>N62*Sheet3!$C$4</f>
        <v>18750</v>
      </c>
      <c r="O70" s="14">
        <f>O62*Sheet3!$C$4</f>
        <v>18750</v>
      </c>
      <c r="P70" s="14">
        <f>P62*Sheet3!$C$4</f>
        <v>18750</v>
      </c>
      <c r="Q70" s="14">
        <f>Q62*Sheet3!$C$4</f>
        <v>18750</v>
      </c>
      <c r="R70" s="14">
        <f>R62*Sheet3!$C$4</f>
        <v>18750</v>
      </c>
      <c r="S70" s="14">
        <f>S62*Sheet3!$C$4</f>
        <v>18750</v>
      </c>
      <c r="T70" s="14">
        <f>T62*Sheet3!$C$4</f>
        <v>18750</v>
      </c>
      <c r="U70" s="14">
        <f>U62*Sheet3!$C$4</f>
        <v>18750</v>
      </c>
      <c r="V70" s="14">
        <f>V62*Sheet3!$C$4</f>
        <v>18750</v>
      </c>
      <c r="W70" s="14">
        <f>W62*Sheet3!$C$4</f>
        <v>18750</v>
      </c>
      <c r="X70" s="14">
        <f>X62*Sheet3!$C$4</f>
        <v>18750</v>
      </c>
      <c r="Y70" s="14">
        <f>Y62*Sheet3!$C$4</f>
        <v>18750</v>
      </c>
      <c r="Z70" s="14">
        <f>Z62*Sheet3!$C$4</f>
        <v>18750</v>
      </c>
      <c r="AA70" s="15">
        <f>AA62*Sheet3!$C$4</f>
        <v>18750</v>
      </c>
    </row>
    <row r="71" spans="1:27" ht="15.75" x14ac:dyDescent="0.25">
      <c r="A71" s="36" t="s">
        <v>19</v>
      </c>
      <c r="B71" s="37"/>
      <c r="C71" s="14">
        <f>C70-C69</f>
        <v>-9105</v>
      </c>
      <c r="D71" s="14">
        <f t="shared" ref="D71:AA71" si="25">D70-D69</f>
        <v>-2955</v>
      </c>
      <c r="E71" s="14">
        <f t="shared" si="25"/>
        <v>-2955</v>
      </c>
      <c r="F71" s="14">
        <f t="shared" si="25"/>
        <v>-1730</v>
      </c>
      <c r="G71" s="14">
        <f t="shared" si="25"/>
        <v>3045</v>
      </c>
      <c r="H71" s="14">
        <f t="shared" si="25"/>
        <v>9045</v>
      </c>
      <c r="I71" s="14">
        <f t="shared" si="25"/>
        <v>10003</v>
      </c>
      <c r="J71" s="14">
        <f t="shared" si="25"/>
        <v>10003</v>
      </c>
      <c r="K71" s="14">
        <f t="shared" si="25"/>
        <v>10003</v>
      </c>
      <c r="L71" s="14">
        <f t="shared" si="25"/>
        <v>10003</v>
      </c>
      <c r="M71" s="14">
        <f t="shared" si="25"/>
        <v>10003</v>
      </c>
      <c r="N71" s="14">
        <f t="shared" si="25"/>
        <v>10003</v>
      </c>
      <c r="O71" s="14">
        <f t="shared" si="25"/>
        <v>10003</v>
      </c>
      <c r="P71" s="14">
        <f t="shared" si="25"/>
        <v>10003</v>
      </c>
      <c r="Q71" s="14">
        <f t="shared" si="25"/>
        <v>10003</v>
      </c>
      <c r="R71" s="14">
        <f t="shared" si="25"/>
        <v>10003</v>
      </c>
      <c r="S71" s="14">
        <f t="shared" si="25"/>
        <v>10003</v>
      </c>
      <c r="T71" s="14">
        <f t="shared" si="25"/>
        <v>10003</v>
      </c>
      <c r="U71" s="14">
        <f t="shared" si="25"/>
        <v>10003</v>
      </c>
      <c r="V71" s="14">
        <f t="shared" si="25"/>
        <v>10003</v>
      </c>
      <c r="W71" s="14">
        <f t="shared" si="25"/>
        <v>10003</v>
      </c>
      <c r="X71" s="14">
        <f t="shared" si="25"/>
        <v>10003</v>
      </c>
      <c r="Y71" s="14">
        <f t="shared" si="25"/>
        <v>10003</v>
      </c>
      <c r="Z71" s="14">
        <f t="shared" si="25"/>
        <v>10003</v>
      </c>
      <c r="AA71" s="15">
        <f t="shared" si="25"/>
        <v>10003</v>
      </c>
    </row>
    <row r="72" spans="1:27" ht="15.75" thickBot="1" x14ac:dyDescent="0.3">
      <c r="A72" s="16"/>
      <c r="B72" s="6"/>
      <c r="C72" s="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2"/>
    </row>
    <row r="73" spans="1:27" ht="18.75" x14ac:dyDescent="0.3">
      <c r="A73" s="17"/>
      <c r="B73" s="7" t="s">
        <v>1</v>
      </c>
      <c r="C73" s="8">
        <f>NPV(Sheet3!C7,C71:AA71)</f>
        <v>133902.13395110538</v>
      </c>
      <c r="D73" s="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2"/>
    </row>
    <row r="74" spans="1:27" ht="19.5" thickBot="1" x14ac:dyDescent="0.35">
      <c r="A74" s="18"/>
      <c r="B74" s="9" t="s">
        <v>2</v>
      </c>
      <c r="C74" s="10">
        <f>IRR(C71:AA71)</f>
        <v>0.28032065013157936</v>
      </c>
      <c r="D74" s="19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1"/>
    </row>
    <row r="76" spans="1:27" ht="15.75" thickBot="1" x14ac:dyDescent="0.3"/>
    <row r="77" spans="1:27" ht="21.75" thickBot="1" x14ac:dyDescent="0.4">
      <c r="A77" s="39" t="s">
        <v>24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1"/>
    </row>
    <row r="78" spans="1:27" ht="15.75" x14ac:dyDescent="0.25">
      <c r="A78" s="46" t="s">
        <v>0</v>
      </c>
      <c r="B78" s="47"/>
      <c r="C78" s="29">
        <v>1</v>
      </c>
      <c r="D78" s="29">
        <v>2</v>
      </c>
      <c r="E78" s="29">
        <v>3</v>
      </c>
      <c r="F78" s="29">
        <v>4</v>
      </c>
      <c r="G78" s="29">
        <v>5</v>
      </c>
      <c r="H78" s="29">
        <v>6</v>
      </c>
      <c r="I78" s="29">
        <v>7</v>
      </c>
      <c r="J78" s="29">
        <v>8</v>
      </c>
      <c r="K78" s="29">
        <v>9</v>
      </c>
      <c r="L78" s="29">
        <v>10</v>
      </c>
      <c r="M78" s="29">
        <v>11</v>
      </c>
      <c r="N78" s="29">
        <v>12</v>
      </c>
      <c r="O78" s="29">
        <v>13</v>
      </c>
      <c r="P78" s="29">
        <v>14</v>
      </c>
      <c r="Q78" s="29">
        <v>15</v>
      </c>
      <c r="R78" s="29">
        <v>16</v>
      </c>
      <c r="S78" s="29">
        <v>17</v>
      </c>
      <c r="T78" s="29">
        <v>18</v>
      </c>
      <c r="U78" s="29">
        <v>19</v>
      </c>
      <c r="V78" s="29">
        <v>20</v>
      </c>
      <c r="W78" s="29">
        <v>21</v>
      </c>
      <c r="X78" s="29">
        <v>22</v>
      </c>
      <c r="Y78" s="29">
        <v>23</v>
      </c>
      <c r="Z78" s="29">
        <v>24</v>
      </c>
      <c r="AA78" s="30">
        <v>25</v>
      </c>
    </row>
    <row r="79" spans="1:27" ht="15.75" x14ac:dyDescent="0.25">
      <c r="A79" s="36" t="s">
        <v>9</v>
      </c>
      <c r="B79" s="37"/>
      <c r="C79" s="25">
        <v>0</v>
      </c>
      <c r="D79" s="25">
        <v>0</v>
      </c>
      <c r="E79" s="25">
        <v>0</v>
      </c>
      <c r="F79" s="25">
        <v>500</v>
      </c>
      <c r="G79" s="25">
        <v>2000</v>
      </c>
      <c r="H79" s="25">
        <v>4000</v>
      </c>
      <c r="I79" s="25">
        <v>6000</v>
      </c>
      <c r="J79" s="25">
        <v>6000</v>
      </c>
      <c r="K79" s="25">
        <v>6000</v>
      </c>
      <c r="L79" s="25">
        <v>6000</v>
      </c>
      <c r="M79" s="25">
        <v>6000</v>
      </c>
      <c r="N79" s="25">
        <v>6000</v>
      </c>
      <c r="O79" s="25">
        <v>6000</v>
      </c>
      <c r="P79" s="25">
        <v>6000</v>
      </c>
      <c r="Q79" s="25">
        <v>6000</v>
      </c>
      <c r="R79" s="25">
        <v>6000</v>
      </c>
      <c r="S79" s="25">
        <v>6000</v>
      </c>
      <c r="T79" s="25">
        <v>6000</v>
      </c>
      <c r="U79" s="25">
        <v>6000</v>
      </c>
      <c r="V79" s="25">
        <v>6000</v>
      </c>
      <c r="W79" s="25">
        <v>6000</v>
      </c>
      <c r="X79" s="25">
        <v>6000</v>
      </c>
      <c r="Y79" s="25">
        <v>6000</v>
      </c>
      <c r="Z79" s="25">
        <v>6000</v>
      </c>
      <c r="AA79" s="25">
        <v>6000</v>
      </c>
    </row>
    <row r="80" spans="1:27" ht="15.75" customHeight="1" x14ac:dyDescent="0.25">
      <c r="A80" s="49" t="s">
        <v>26</v>
      </c>
      <c r="B80" s="13" t="str">
        <f t="shared" ref="B80:AA80" si="26">B63</f>
        <v>Árboles (300u/Ha)</v>
      </c>
      <c r="C80" s="27">
        <f t="shared" si="26"/>
        <v>4800</v>
      </c>
      <c r="D80" s="27">
        <f t="shared" si="26"/>
        <v>0</v>
      </c>
      <c r="E80" s="27">
        <f t="shared" si="26"/>
        <v>0</v>
      </c>
      <c r="F80" s="27">
        <f t="shared" si="26"/>
        <v>0</v>
      </c>
      <c r="G80" s="27">
        <f t="shared" si="26"/>
        <v>0</v>
      </c>
      <c r="H80" s="27">
        <f t="shared" si="26"/>
        <v>0</v>
      </c>
      <c r="I80" s="27">
        <f t="shared" si="26"/>
        <v>0</v>
      </c>
      <c r="J80" s="27">
        <f t="shared" si="26"/>
        <v>0</v>
      </c>
      <c r="K80" s="27">
        <f t="shared" si="26"/>
        <v>0</v>
      </c>
      <c r="L80" s="27">
        <f t="shared" si="26"/>
        <v>0</v>
      </c>
      <c r="M80" s="27">
        <f t="shared" si="26"/>
        <v>0</v>
      </c>
      <c r="N80" s="27">
        <f t="shared" si="26"/>
        <v>0</v>
      </c>
      <c r="O80" s="27">
        <f t="shared" si="26"/>
        <v>0</v>
      </c>
      <c r="P80" s="27">
        <f t="shared" si="26"/>
        <v>0</v>
      </c>
      <c r="Q80" s="27">
        <f t="shared" si="26"/>
        <v>0</v>
      </c>
      <c r="R80" s="27">
        <f t="shared" si="26"/>
        <v>0</v>
      </c>
      <c r="S80" s="27">
        <f t="shared" si="26"/>
        <v>0</v>
      </c>
      <c r="T80" s="27">
        <f t="shared" si="26"/>
        <v>0</v>
      </c>
      <c r="U80" s="27">
        <f t="shared" si="26"/>
        <v>0</v>
      </c>
      <c r="V80" s="27">
        <f t="shared" si="26"/>
        <v>0</v>
      </c>
      <c r="W80" s="27">
        <f t="shared" si="26"/>
        <v>0</v>
      </c>
      <c r="X80" s="27">
        <f t="shared" si="26"/>
        <v>0</v>
      </c>
      <c r="Y80" s="27">
        <f t="shared" si="26"/>
        <v>0</v>
      </c>
      <c r="Z80" s="27">
        <f t="shared" si="26"/>
        <v>0</v>
      </c>
      <c r="AA80" s="28">
        <f t="shared" si="26"/>
        <v>0</v>
      </c>
    </row>
    <row r="81" spans="1:27" ht="15.75" x14ac:dyDescent="0.25">
      <c r="A81" s="50"/>
      <c r="B81" s="13" t="str">
        <f t="shared" ref="B81:AA81" si="27">B64</f>
        <v>inatslación riego</v>
      </c>
      <c r="C81" s="27">
        <f t="shared" si="27"/>
        <v>1350</v>
      </c>
      <c r="D81" s="27">
        <f t="shared" si="27"/>
        <v>0</v>
      </c>
      <c r="E81" s="27">
        <f t="shared" si="27"/>
        <v>0</v>
      </c>
      <c r="F81" s="27">
        <f t="shared" si="27"/>
        <v>0</v>
      </c>
      <c r="G81" s="27">
        <f t="shared" si="27"/>
        <v>0</v>
      </c>
      <c r="H81" s="27">
        <f t="shared" si="27"/>
        <v>0</v>
      </c>
      <c r="I81" s="27">
        <f t="shared" si="27"/>
        <v>0</v>
      </c>
      <c r="J81" s="27">
        <f t="shared" si="27"/>
        <v>0</v>
      </c>
      <c r="K81" s="27">
        <f t="shared" si="27"/>
        <v>0</v>
      </c>
      <c r="L81" s="27">
        <f t="shared" si="27"/>
        <v>0</v>
      </c>
      <c r="M81" s="27">
        <f t="shared" si="27"/>
        <v>0</v>
      </c>
      <c r="N81" s="27">
        <f t="shared" si="27"/>
        <v>0</v>
      </c>
      <c r="O81" s="27">
        <f t="shared" si="27"/>
        <v>0</v>
      </c>
      <c r="P81" s="27">
        <f t="shared" si="27"/>
        <v>0</v>
      </c>
      <c r="Q81" s="27">
        <f t="shared" si="27"/>
        <v>0</v>
      </c>
      <c r="R81" s="27">
        <f t="shared" si="27"/>
        <v>0</v>
      </c>
      <c r="S81" s="27">
        <f t="shared" si="27"/>
        <v>0</v>
      </c>
      <c r="T81" s="27">
        <f t="shared" si="27"/>
        <v>0</v>
      </c>
      <c r="U81" s="27">
        <f t="shared" si="27"/>
        <v>0</v>
      </c>
      <c r="V81" s="27">
        <f t="shared" si="27"/>
        <v>0</v>
      </c>
      <c r="W81" s="27">
        <f t="shared" si="27"/>
        <v>0</v>
      </c>
      <c r="X81" s="27">
        <f t="shared" si="27"/>
        <v>0</v>
      </c>
      <c r="Y81" s="27">
        <f t="shared" si="27"/>
        <v>0</v>
      </c>
      <c r="Z81" s="27">
        <f t="shared" si="27"/>
        <v>0</v>
      </c>
      <c r="AA81" s="28">
        <f t="shared" si="27"/>
        <v>0</v>
      </c>
    </row>
    <row r="82" spans="1:27" ht="15.75" x14ac:dyDescent="0.25">
      <c r="A82" s="50"/>
      <c r="B82" s="13" t="str">
        <f t="shared" ref="B82:AA82" si="28">B65</f>
        <v>mano obra y maquinaria</v>
      </c>
      <c r="C82" s="27">
        <f t="shared" si="28"/>
        <v>1135</v>
      </c>
      <c r="D82" s="27">
        <f t="shared" si="28"/>
        <v>1135</v>
      </c>
      <c r="E82" s="27">
        <f t="shared" si="28"/>
        <v>1135</v>
      </c>
      <c r="F82" s="27">
        <f t="shared" si="28"/>
        <v>1135</v>
      </c>
      <c r="G82" s="27">
        <f t="shared" si="28"/>
        <v>1135</v>
      </c>
      <c r="H82" s="27">
        <f t="shared" si="28"/>
        <v>1135</v>
      </c>
      <c r="I82" s="27">
        <f t="shared" si="28"/>
        <v>1450</v>
      </c>
      <c r="J82" s="27">
        <f t="shared" si="28"/>
        <v>1450</v>
      </c>
      <c r="K82" s="27">
        <f t="shared" si="28"/>
        <v>1450</v>
      </c>
      <c r="L82" s="27">
        <f t="shared" si="28"/>
        <v>1450</v>
      </c>
      <c r="M82" s="27">
        <f t="shared" si="28"/>
        <v>1450</v>
      </c>
      <c r="N82" s="27">
        <f t="shared" si="28"/>
        <v>1450</v>
      </c>
      <c r="O82" s="27">
        <f t="shared" si="28"/>
        <v>1450</v>
      </c>
      <c r="P82" s="27">
        <f t="shared" si="28"/>
        <v>1450</v>
      </c>
      <c r="Q82" s="27">
        <f t="shared" si="28"/>
        <v>1450</v>
      </c>
      <c r="R82" s="27">
        <f t="shared" si="28"/>
        <v>1450</v>
      </c>
      <c r="S82" s="27">
        <f t="shared" si="28"/>
        <v>1450</v>
      </c>
      <c r="T82" s="27">
        <f t="shared" si="28"/>
        <v>1450</v>
      </c>
      <c r="U82" s="27">
        <f t="shared" si="28"/>
        <v>1450</v>
      </c>
      <c r="V82" s="27">
        <f t="shared" si="28"/>
        <v>1450</v>
      </c>
      <c r="W82" s="27">
        <f t="shared" si="28"/>
        <v>1450</v>
      </c>
      <c r="X82" s="27">
        <f t="shared" si="28"/>
        <v>1450</v>
      </c>
      <c r="Y82" s="27">
        <f t="shared" si="28"/>
        <v>1450</v>
      </c>
      <c r="Z82" s="27">
        <f t="shared" si="28"/>
        <v>1450</v>
      </c>
      <c r="AA82" s="28">
        <f t="shared" si="28"/>
        <v>1450</v>
      </c>
    </row>
    <row r="83" spans="1:27" ht="15.75" x14ac:dyDescent="0.25">
      <c r="A83" s="50"/>
      <c r="B83" s="13" t="str">
        <f t="shared" ref="B83:AA83" si="29">B66</f>
        <v>riego y tratamientos</v>
      </c>
      <c r="C83" s="27">
        <f t="shared" si="29"/>
        <v>1320</v>
      </c>
      <c r="D83" s="27">
        <f t="shared" si="29"/>
        <v>1320</v>
      </c>
      <c r="E83" s="27">
        <f t="shared" si="29"/>
        <v>1320</v>
      </c>
      <c r="F83" s="27">
        <f t="shared" si="29"/>
        <v>1320</v>
      </c>
      <c r="G83" s="27">
        <f t="shared" si="29"/>
        <v>1320</v>
      </c>
      <c r="H83" s="27">
        <f t="shared" si="29"/>
        <v>1320</v>
      </c>
      <c r="I83" s="27">
        <f t="shared" si="29"/>
        <v>2800</v>
      </c>
      <c r="J83" s="27">
        <f t="shared" si="29"/>
        <v>2800</v>
      </c>
      <c r="K83" s="27">
        <f t="shared" si="29"/>
        <v>2800</v>
      </c>
      <c r="L83" s="27">
        <f t="shared" si="29"/>
        <v>2800</v>
      </c>
      <c r="M83" s="27">
        <f t="shared" si="29"/>
        <v>2800</v>
      </c>
      <c r="N83" s="27">
        <f t="shared" si="29"/>
        <v>2800</v>
      </c>
      <c r="O83" s="27">
        <f t="shared" si="29"/>
        <v>2800</v>
      </c>
      <c r="P83" s="27">
        <f t="shared" si="29"/>
        <v>2800</v>
      </c>
      <c r="Q83" s="27">
        <f t="shared" si="29"/>
        <v>2800</v>
      </c>
      <c r="R83" s="27">
        <f t="shared" si="29"/>
        <v>2800</v>
      </c>
      <c r="S83" s="27">
        <f t="shared" si="29"/>
        <v>2800</v>
      </c>
      <c r="T83" s="27">
        <f t="shared" si="29"/>
        <v>2800</v>
      </c>
      <c r="U83" s="27">
        <f t="shared" si="29"/>
        <v>2800</v>
      </c>
      <c r="V83" s="27">
        <f t="shared" si="29"/>
        <v>2800</v>
      </c>
      <c r="W83" s="27">
        <f t="shared" si="29"/>
        <v>2800</v>
      </c>
      <c r="X83" s="27">
        <f t="shared" si="29"/>
        <v>2800</v>
      </c>
      <c r="Y83" s="27">
        <f t="shared" si="29"/>
        <v>2800</v>
      </c>
      <c r="Z83" s="27">
        <f t="shared" si="29"/>
        <v>2800</v>
      </c>
      <c r="AA83" s="28">
        <f t="shared" si="29"/>
        <v>2800</v>
      </c>
    </row>
    <row r="84" spans="1:27" ht="15.75" x14ac:dyDescent="0.25">
      <c r="A84" s="50"/>
      <c r="B84" s="13" t="str">
        <f t="shared" ref="B84:AA84" si="30">B67</f>
        <v>otros</v>
      </c>
      <c r="C84" s="27">
        <f t="shared" si="30"/>
        <v>500</v>
      </c>
      <c r="D84" s="27">
        <f t="shared" si="30"/>
        <v>500</v>
      </c>
      <c r="E84" s="27">
        <f t="shared" si="30"/>
        <v>500</v>
      </c>
      <c r="F84" s="27">
        <f t="shared" si="30"/>
        <v>500</v>
      </c>
      <c r="G84" s="27">
        <f t="shared" si="30"/>
        <v>500</v>
      </c>
      <c r="H84" s="27">
        <f t="shared" si="30"/>
        <v>500</v>
      </c>
      <c r="I84" s="27">
        <f t="shared" si="30"/>
        <v>747</v>
      </c>
      <c r="J84" s="27">
        <f t="shared" si="30"/>
        <v>747</v>
      </c>
      <c r="K84" s="27">
        <f t="shared" si="30"/>
        <v>747</v>
      </c>
      <c r="L84" s="27">
        <f t="shared" si="30"/>
        <v>747</v>
      </c>
      <c r="M84" s="27">
        <f t="shared" si="30"/>
        <v>747</v>
      </c>
      <c r="N84" s="27">
        <f t="shared" si="30"/>
        <v>747</v>
      </c>
      <c r="O84" s="27">
        <f t="shared" si="30"/>
        <v>747</v>
      </c>
      <c r="P84" s="27">
        <f t="shared" si="30"/>
        <v>747</v>
      </c>
      <c r="Q84" s="27">
        <f t="shared" si="30"/>
        <v>747</v>
      </c>
      <c r="R84" s="27">
        <f t="shared" si="30"/>
        <v>747</v>
      </c>
      <c r="S84" s="27">
        <f t="shared" si="30"/>
        <v>747</v>
      </c>
      <c r="T84" s="27">
        <f t="shared" si="30"/>
        <v>747</v>
      </c>
      <c r="U84" s="27">
        <f t="shared" si="30"/>
        <v>747</v>
      </c>
      <c r="V84" s="27">
        <f t="shared" si="30"/>
        <v>747</v>
      </c>
      <c r="W84" s="27">
        <f t="shared" si="30"/>
        <v>747</v>
      </c>
      <c r="X84" s="27">
        <f t="shared" si="30"/>
        <v>747</v>
      </c>
      <c r="Y84" s="27">
        <f t="shared" si="30"/>
        <v>747</v>
      </c>
      <c r="Z84" s="27">
        <f t="shared" si="30"/>
        <v>747</v>
      </c>
      <c r="AA84" s="28">
        <f t="shared" si="30"/>
        <v>747</v>
      </c>
    </row>
    <row r="85" spans="1:27" ht="15.75" x14ac:dyDescent="0.25">
      <c r="A85" s="50"/>
      <c r="B85" s="13" t="str">
        <f t="shared" ref="B85:B86" si="31">B68</f>
        <v>recolección y secado</v>
      </c>
      <c r="C85" s="27">
        <f>C68</f>
        <v>0</v>
      </c>
      <c r="D85" s="27">
        <f>D68</f>
        <v>0</v>
      </c>
      <c r="E85" s="27">
        <f>E68</f>
        <v>0</v>
      </c>
      <c r="F85" s="27">
        <f>F68</f>
        <v>650</v>
      </c>
      <c r="G85" s="27">
        <f>G68</f>
        <v>1500</v>
      </c>
      <c r="H85" s="27">
        <f>H79*$C$3</f>
        <v>3000</v>
      </c>
      <c r="I85" s="27">
        <f>I79*$C$3</f>
        <v>4500</v>
      </c>
      <c r="J85" s="27">
        <f>J79*$C$3</f>
        <v>4500</v>
      </c>
      <c r="K85" s="27">
        <f>K79*$C$3</f>
        <v>4500</v>
      </c>
      <c r="L85" s="27">
        <f>L79*$C$3</f>
        <v>4500</v>
      </c>
      <c r="M85" s="27">
        <f>M79*$C$3</f>
        <v>4500</v>
      </c>
      <c r="N85" s="27">
        <f>N79*$C$3</f>
        <v>4500</v>
      </c>
      <c r="O85" s="27">
        <f>O79*$C$3</f>
        <v>4500</v>
      </c>
      <c r="P85" s="27">
        <f>P79*$C$3</f>
        <v>4500</v>
      </c>
      <c r="Q85" s="27">
        <f>Q79*$C$3</f>
        <v>4500</v>
      </c>
      <c r="R85" s="27">
        <f>R79*$C$3</f>
        <v>4500</v>
      </c>
      <c r="S85" s="27">
        <f>S79*$C$3</f>
        <v>4500</v>
      </c>
      <c r="T85" s="27">
        <f>T79*$C$3</f>
        <v>4500</v>
      </c>
      <c r="U85" s="27">
        <f>U79*$C$3</f>
        <v>4500</v>
      </c>
      <c r="V85" s="27">
        <f>V79*$C$3</f>
        <v>4500</v>
      </c>
      <c r="W85" s="27">
        <f>W79*$C$3</f>
        <v>4500</v>
      </c>
      <c r="X85" s="27">
        <f>X79*$C$3</f>
        <v>4500</v>
      </c>
      <c r="Y85" s="27">
        <f>Y79*$C$3</f>
        <v>4500</v>
      </c>
      <c r="Z85" s="27">
        <f>Z79*$C$3</f>
        <v>4500</v>
      </c>
      <c r="AA85" s="28">
        <f>AA79*$C$3</f>
        <v>4500</v>
      </c>
    </row>
    <row r="86" spans="1:27" ht="15.75" x14ac:dyDescent="0.25">
      <c r="A86" s="51"/>
      <c r="B86" s="13" t="str">
        <f t="shared" si="31"/>
        <v>TOTAL COSTES</v>
      </c>
      <c r="C86" s="14">
        <f t="shared" ref="C86:AA86" si="32">SUM(C80:C85)</f>
        <v>9105</v>
      </c>
      <c r="D86" s="14">
        <f t="shared" si="32"/>
        <v>2955</v>
      </c>
      <c r="E86" s="14">
        <f t="shared" si="32"/>
        <v>2955</v>
      </c>
      <c r="F86" s="14">
        <f t="shared" si="32"/>
        <v>3605</v>
      </c>
      <c r="G86" s="14">
        <f t="shared" si="32"/>
        <v>4455</v>
      </c>
      <c r="H86" s="14">
        <f t="shared" si="32"/>
        <v>5955</v>
      </c>
      <c r="I86" s="14">
        <f t="shared" si="32"/>
        <v>9497</v>
      </c>
      <c r="J86" s="14">
        <f t="shared" si="32"/>
        <v>9497</v>
      </c>
      <c r="K86" s="14">
        <f t="shared" si="32"/>
        <v>9497</v>
      </c>
      <c r="L86" s="14">
        <f t="shared" si="32"/>
        <v>9497</v>
      </c>
      <c r="M86" s="14">
        <f t="shared" si="32"/>
        <v>9497</v>
      </c>
      <c r="N86" s="14">
        <f t="shared" si="32"/>
        <v>9497</v>
      </c>
      <c r="O86" s="14">
        <f t="shared" si="32"/>
        <v>9497</v>
      </c>
      <c r="P86" s="14">
        <f t="shared" si="32"/>
        <v>9497</v>
      </c>
      <c r="Q86" s="14">
        <f t="shared" si="32"/>
        <v>9497</v>
      </c>
      <c r="R86" s="14">
        <f t="shared" si="32"/>
        <v>9497</v>
      </c>
      <c r="S86" s="14">
        <f t="shared" si="32"/>
        <v>9497</v>
      </c>
      <c r="T86" s="14">
        <f t="shared" si="32"/>
        <v>9497</v>
      </c>
      <c r="U86" s="14">
        <f t="shared" si="32"/>
        <v>9497</v>
      </c>
      <c r="V86" s="14">
        <f t="shared" si="32"/>
        <v>9497</v>
      </c>
      <c r="W86" s="14">
        <f t="shared" si="32"/>
        <v>9497</v>
      </c>
      <c r="X86" s="14">
        <f t="shared" si="32"/>
        <v>9497</v>
      </c>
      <c r="Y86" s="14">
        <f t="shared" si="32"/>
        <v>9497</v>
      </c>
      <c r="Z86" s="14">
        <f t="shared" si="32"/>
        <v>9497</v>
      </c>
      <c r="AA86" s="15">
        <f t="shared" si="32"/>
        <v>9497</v>
      </c>
    </row>
    <row r="87" spans="1:27" ht="15.75" x14ac:dyDescent="0.25">
      <c r="A87" s="36" t="s">
        <v>18</v>
      </c>
      <c r="B87" s="37"/>
      <c r="C87" s="14">
        <f>C79*Sheet3!$C$4</f>
        <v>0</v>
      </c>
      <c r="D87" s="14">
        <f>D79*Sheet3!$C$4</f>
        <v>0</v>
      </c>
      <c r="E87" s="14">
        <f>E79*Sheet3!$C$4</f>
        <v>0</v>
      </c>
      <c r="F87" s="14">
        <f>F79*Sheet3!$C$4</f>
        <v>1875</v>
      </c>
      <c r="G87" s="14">
        <f>G79*Sheet3!$C$4</f>
        <v>7500</v>
      </c>
      <c r="H87" s="14">
        <f>H79*Sheet3!$C$4</f>
        <v>15000</v>
      </c>
      <c r="I87" s="14">
        <f>I79*Sheet3!$C$4</f>
        <v>22500</v>
      </c>
      <c r="J87" s="14">
        <f>J79*Sheet3!$C$4</f>
        <v>22500</v>
      </c>
      <c r="K87" s="14">
        <f>K79*Sheet3!$C$4</f>
        <v>22500</v>
      </c>
      <c r="L87" s="14">
        <f>L79*Sheet3!$C$4</f>
        <v>22500</v>
      </c>
      <c r="M87" s="14">
        <f>M79*Sheet3!$C$4</f>
        <v>22500</v>
      </c>
      <c r="N87" s="14">
        <f>N79*Sheet3!$C$4</f>
        <v>22500</v>
      </c>
      <c r="O87" s="14">
        <f>O79*Sheet3!$C$4</f>
        <v>22500</v>
      </c>
      <c r="P87" s="14">
        <f>P79*Sheet3!$C$4</f>
        <v>22500</v>
      </c>
      <c r="Q87" s="14">
        <f>Q79*Sheet3!$C$4</f>
        <v>22500</v>
      </c>
      <c r="R87" s="14">
        <f>R79*Sheet3!$C$4</f>
        <v>22500</v>
      </c>
      <c r="S87" s="14">
        <f>S79*Sheet3!$C$4</f>
        <v>22500</v>
      </c>
      <c r="T87" s="14">
        <f>T79*Sheet3!$C$4</f>
        <v>22500</v>
      </c>
      <c r="U87" s="14">
        <f>U79*Sheet3!$C$4</f>
        <v>22500</v>
      </c>
      <c r="V87" s="14">
        <f>V79*Sheet3!$C$4</f>
        <v>22500</v>
      </c>
      <c r="W87" s="14">
        <f>W79*Sheet3!$C$4</f>
        <v>22500</v>
      </c>
      <c r="X87" s="14">
        <f>X79*Sheet3!$C$4</f>
        <v>22500</v>
      </c>
      <c r="Y87" s="14">
        <f>Y79*Sheet3!$C$4</f>
        <v>22500</v>
      </c>
      <c r="Z87" s="14">
        <f>Z79*Sheet3!$C$4</f>
        <v>22500</v>
      </c>
      <c r="AA87" s="15">
        <f>AA79*Sheet3!$C$4</f>
        <v>22500</v>
      </c>
    </row>
    <row r="88" spans="1:27" ht="15.75" x14ac:dyDescent="0.25">
      <c r="A88" s="36" t="s">
        <v>19</v>
      </c>
      <c r="B88" s="37"/>
      <c r="C88" s="14">
        <f>C87-C86</f>
        <v>-9105</v>
      </c>
      <c r="D88" s="14">
        <f t="shared" ref="D88:AA88" si="33">D87-D86</f>
        <v>-2955</v>
      </c>
      <c r="E88" s="14">
        <f t="shared" si="33"/>
        <v>-2955</v>
      </c>
      <c r="F88" s="14">
        <f t="shared" si="33"/>
        <v>-1730</v>
      </c>
      <c r="G88" s="14">
        <f t="shared" si="33"/>
        <v>3045</v>
      </c>
      <c r="H88" s="14">
        <f t="shared" si="33"/>
        <v>9045</v>
      </c>
      <c r="I88" s="14">
        <f t="shared" si="33"/>
        <v>13003</v>
      </c>
      <c r="J88" s="14">
        <f t="shared" si="33"/>
        <v>13003</v>
      </c>
      <c r="K88" s="14">
        <f t="shared" si="33"/>
        <v>13003</v>
      </c>
      <c r="L88" s="14">
        <f t="shared" si="33"/>
        <v>13003</v>
      </c>
      <c r="M88" s="14">
        <f t="shared" si="33"/>
        <v>13003</v>
      </c>
      <c r="N88" s="14">
        <f t="shared" si="33"/>
        <v>13003</v>
      </c>
      <c r="O88" s="14">
        <f t="shared" si="33"/>
        <v>13003</v>
      </c>
      <c r="P88" s="14">
        <f t="shared" si="33"/>
        <v>13003</v>
      </c>
      <c r="Q88" s="14">
        <f t="shared" si="33"/>
        <v>13003</v>
      </c>
      <c r="R88" s="14">
        <f t="shared" si="33"/>
        <v>13003</v>
      </c>
      <c r="S88" s="14">
        <f t="shared" si="33"/>
        <v>13003</v>
      </c>
      <c r="T88" s="14">
        <f t="shared" si="33"/>
        <v>13003</v>
      </c>
      <c r="U88" s="14">
        <f t="shared" si="33"/>
        <v>13003</v>
      </c>
      <c r="V88" s="14">
        <f t="shared" si="33"/>
        <v>13003</v>
      </c>
      <c r="W88" s="14">
        <f t="shared" si="33"/>
        <v>13003</v>
      </c>
      <c r="X88" s="14">
        <f t="shared" si="33"/>
        <v>13003</v>
      </c>
      <c r="Y88" s="14">
        <f t="shared" si="33"/>
        <v>13003</v>
      </c>
      <c r="Z88" s="14">
        <f t="shared" si="33"/>
        <v>13003</v>
      </c>
      <c r="AA88" s="15">
        <f t="shared" si="33"/>
        <v>13003</v>
      </c>
    </row>
    <row r="89" spans="1:27" ht="15.75" thickBot="1" x14ac:dyDescent="0.3">
      <c r="A89" s="16"/>
      <c r="B89" s="6"/>
      <c r="C89" s="6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2"/>
    </row>
    <row r="90" spans="1:27" ht="18.75" x14ac:dyDescent="0.3">
      <c r="A90" s="17"/>
      <c r="B90" s="7" t="s">
        <v>1</v>
      </c>
      <c r="C90" s="8">
        <f>NPV(Sheet3!C7,C88:AA88)</f>
        <v>175668.21069979234</v>
      </c>
      <c r="D90" s="5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2"/>
    </row>
    <row r="91" spans="1:27" ht="19.5" thickBot="1" x14ac:dyDescent="0.35">
      <c r="A91" s="18"/>
      <c r="B91" s="9" t="s">
        <v>2</v>
      </c>
      <c r="C91" s="10">
        <f>IRR(C88:AA88)</f>
        <v>0.31419293199565979</v>
      </c>
      <c r="D91" s="19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1"/>
    </row>
  </sheetData>
  <mergeCells count="35">
    <mergeCell ref="B1:C1"/>
    <mergeCell ref="D2:G2"/>
    <mergeCell ref="D3:G3"/>
    <mergeCell ref="H2:V4"/>
    <mergeCell ref="A9:AA9"/>
    <mergeCell ref="A61:B61"/>
    <mergeCell ref="A28:B28"/>
    <mergeCell ref="A29:A35"/>
    <mergeCell ref="A36:B36"/>
    <mergeCell ref="A37:B37"/>
    <mergeCell ref="A45:B45"/>
    <mergeCell ref="A46:A52"/>
    <mergeCell ref="A53:B53"/>
    <mergeCell ref="A54:B54"/>
    <mergeCell ref="A60:AA60"/>
    <mergeCell ref="A79:B79"/>
    <mergeCell ref="A80:A86"/>
    <mergeCell ref="A87:B87"/>
    <mergeCell ref="A88:B88"/>
    <mergeCell ref="A62:B62"/>
    <mergeCell ref="A63:A69"/>
    <mergeCell ref="A70:B70"/>
    <mergeCell ref="A71:B71"/>
    <mergeCell ref="A77:AA77"/>
    <mergeCell ref="A78:B78"/>
    <mergeCell ref="A27:B27"/>
    <mergeCell ref="A26:AA26"/>
    <mergeCell ref="A44:B44"/>
    <mergeCell ref="A43:AA43"/>
    <mergeCell ref="K5:S6"/>
    <mergeCell ref="A11:B11"/>
    <mergeCell ref="A12:A18"/>
    <mergeCell ref="A19:B19"/>
    <mergeCell ref="A20:B20"/>
    <mergeCell ref="A10:B10"/>
  </mergeCells>
  <pageMargins left="0.7" right="0.7" top="0.75" bottom="0.75" header="0.3" footer="0.3"/>
  <pageSetup paperSize="8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2015-08-01T13:16:07Z</dcterms:modified>
</cp:coreProperties>
</file>